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 activeTab="12"/>
  </bookViews>
  <sheets>
    <sheet name=" двсп,от" sheetId="1" r:id="rId1"/>
    <sheet name=" анализ " sheetId="2" r:id="rId2"/>
    <sheet name="состав" sheetId="3" r:id="rId3"/>
    <sheet name="возр." sheetId="4" r:id="rId4"/>
    <sheet name=" 771" sheetId="5" r:id="rId5"/>
    <sheet name="Медиц" sheetId="6" r:id="rId6"/>
    <sheet name="туб." sheetId="7" r:id="rId7"/>
    <sheet name=" штат" sheetId="8" r:id="rId8"/>
    <sheet name=" обуч." sheetId="9" r:id="rId9"/>
    <sheet name=" рем" sheetId="10" r:id="rId10"/>
    <sheet name=" обор" sheetId="11" r:id="rId11"/>
    <sheet name="площ." sheetId="12" r:id="rId12"/>
    <sheet name="кул." sheetId="13" r:id="rId13"/>
    <sheet name="каб." sheetId="14" r:id="rId14"/>
    <sheet name=" финанс" sheetId="15" r:id="rId15"/>
    <sheet name=" врачи" sheetId="16" r:id="rId16"/>
    <sheet name=" проц" sheetId="17" r:id="rId17"/>
    <sheet name="Постел. режим" sheetId="18" r:id="rId18"/>
    <sheet name="отд. милос." sheetId="19" r:id="rId19"/>
    <sheet name="Лист1" sheetId="20" r:id="rId20"/>
    <sheet name="Лист2" sheetId="21" r:id="rId21"/>
    <sheet name="Лист3" sheetId="22" r:id="rId22"/>
  </sheets>
  <definedNames>
    <definedName name="_xlnm.Print_Area" localSheetId="4">' 771'!$E$6</definedName>
  </definedNames>
  <calcPr calcId="145621"/>
</workbook>
</file>

<file path=xl/calcChain.xml><?xml version="1.0" encoding="utf-8"?>
<calcChain xmlns="http://schemas.openxmlformats.org/spreadsheetml/2006/main">
  <c r="I19" i="19" l="1"/>
  <c r="H19" i="19"/>
  <c r="G19" i="19"/>
  <c r="F19" i="19"/>
  <c r="E19" i="19"/>
  <c r="D19" i="19"/>
  <c r="C19" i="19"/>
  <c r="B19" i="19"/>
  <c r="I11" i="19"/>
  <c r="I20" i="19" s="1"/>
  <c r="H11" i="19"/>
  <c r="H20" i="19" s="1"/>
  <c r="G11" i="19"/>
  <c r="G20" i="19" s="1"/>
  <c r="F11" i="19"/>
  <c r="F20" i="19" s="1"/>
  <c r="E11" i="19"/>
  <c r="E20" i="19" s="1"/>
  <c r="D11" i="19"/>
  <c r="D20" i="19" s="1"/>
  <c r="C11" i="19"/>
  <c r="C20" i="19" s="1"/>
  <c r="B11" i="19"/>
  <c r="B20" i="19" s="1"/>
  <c r="O18" i="18"/>
  <c r="N18" i="18"/>
  <c r="M18" i="18"/>
  <c r="L18" i="18"/>
  <c r="K18" i="18"/>
  <c r="J18" i="18"/>
  <c r="I18" i="18"/>
  <c r="H18" i="18"/>
  <c r="G18" i="18"/>
  <c r="F18" i="18"/>
  <c r="C18" i="18"/>
  <c r="B18" i="18"/>
  <c r="O11" i="18"/>
  <c r="O19" i="18" s="1"/>
  <c r="N11" i="18"/>
  <c r="N19" i="18" s="1"/>
  <c r="M11" i="18"/>
  <c r="M19" i="18" s="1"/>
  <c r="L11" i="18"/>
  <c r="L19" i="18" s="1"/>
  <c r="K11" i="18"/>
  <c r="K19" i="18" s="1"/>
  <c r="J11" i="18"/>
  <c r="J19" i="18" s="1"/>
  <c r="I11" i="18"/>
  <c r="I19" i="18" s="1"/>
  <c r="H11" i="18"/>
  <c r="H19" i="18" s="1"/>
  <c r="G11" i="18"/>
  <c r="G19" i="18" s="1"/>
  <c r="F11" i="18"/>
  <c r="F19" i="18" s="1"/>
  <c r="C11" i="18"/>
  <c r="C19" i="18" s="1"/>
  <c r="B11" i="18"/>
  <c r="B19" i="18" s="1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X8" i="17"/>
  <c r="W8" i="17"/>
  <c r="V8" i="17"/>
  <c r="U8" i="17"/>
  <c r="T8" i="17"/>
  <c r="T16" i="17" s="1"/>
  <c r="S8" i="17"/>
  <c r="S16" i="17" s="1"/>
  <c r="R8" i="17"/>
  <c r="Q8" i="17"/>
  <c r="P8" i="17"/>
  <c r="P16" i="17" s="1"/>
  <c r="O8" i="17"/>
  <c r="O16" i="17" s="1"/>
  <c r="N8" i="17"/>
  <c r="M8" i="17"/>
  <c r="L8" i="17"/>
  <c r="L16" i="17" s="1"/>
  <c r="K8" i="17"/>
  <c r="K16" i="17" s="1"/>
  <c r="J8" i="17"/>
  <c r="I8" i="17"/>
  <c r="H8" i="17"/>
  <c r="H16" i="17" s="1"/>
  <c r="G8" i="17"/>
  <c r="G16" i="17" s="1"/>
  <c r="F8" i="17"/>
  <c r="E8" i="17"/>
  <c r="D8" i="17"/>
  <c r="D16" i="17" s="1"/>
  <c r="C8" i="17"/>
  <c r="C16" i="17" s="1"/>
  <c r="B8" i="17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R11" i="16"/>
  <c r="R19" i="16" s="1"/>
  <c r="Q11" i="16"/>
  <c r="Q19" i="16" s="1"/>
  <c r="P11" i="16"/>
  <c r="P19" i="16" s="1"/>
  <c r="O11" i="16"/>
  <c r="O19" i="16" s="1"/>
  <c r="N11" i="16"/>
  <c r="N19" i="16" s="1"/>
  <c r="M11" i="16"/>
  <c r="M19" i="16" s="1"/>
  <c r="L11" i="16"/>
  <c r="L19" i="16" s="1"/>
  <c r="K11" i="16"/>
  <c r="K19" i="16" s="1"/>
  <c r="J11" i="16"/>
  <c r="J19" i="16" s="1"/>
  <c r="I11" i="16"/>
  <c r="I19" i="16" s="1"/>
  <c r="H11" i="16"/>
  <c r="H19" i="16" s="1"/>
  <c r="G11" i="16"/>
  <c r="G19" i="16" s="1"/>
  <c r="F11" i="16"/>
  <c r="F19" i="16" s="1"/>
  <c r="E11" i="16"/>
  <c r="E19" i="16" s="1"/>
  <c r="D11" i="16"/>
  <c r="D19" i="16" s="1"/>
  <c r="C11" i="16"/>
  <c r="C19" i="16" s="1"/>
  <c r="W40" i="15"/>
  <c r="V40" i="15"/>
  <c r="M40" i="15"/>
  <c r="M41" i="15" s="1"/>
  <c r="L40" i="15"/>
  <c r="L41" i="15" s="1"/>
  <c r="K40" i="15"/>
  <c r="J40" i="15"/>
  <c r="J41" i="15" s="1"/>
  <c r="I40" i="15"/>
  <c r="H40" i="15"/>
  <c r="H41" i="15" s="1"/>
  <c r="G40" i="15"/>
  <c r="F40" i="15"/>
  <c r="F41" i="15" s="1"/>
  <c r="E40" i="15"/>
  <c r="D40" i="15"/>
  <c r="C40" i="15"/>
  <c r="B40" i="15"/>
  <c r="AI37" i="15"/>
  <c r="AI40" i="15" s="1"/>
  <c r="AH37" i="15"/>
  <c r="AH40" i="15" s="1"/>
  <c r="Y37" i="15"/>
  <c r="AK37" i="15" s="1"/>
  <c r="AK40" i="15" s="1"/>
  <c r="X37" i="15"/>
  <c r="AJ37" i="15" s="1"/>
  <c r="AJ40" i="15" s="1"/>
  <c r="U37" i="15"/>
  <c r="U40" i="15" s="1"/>
  <c r="T37" i="15"/>
  <c r="T40" i="15" s="1"/>
  <c r="S37" i="15"/>
  <c r="AE37" i="15" s="1"/>
  <c r="AE40" i="15" s="1"/>
  <c r="R37" i="15"/>
  <c r="R40" i="15" s="1"/>
  <c r="Q37" i="15"/>
  <c r="Q40" i="15" s="1"/>
  <c r="P37" i="15"/>
  <c r="P40" i="15" s="1"/>
  <c r="O37" i="15"/>
  <c r="O40" i="15" s="1"/>
  <c r="N37" i="15"/>
  <c r="Z37" i="15" s="1"/>
  <c r="Z40" i="15" s="1"/>
  <c r="AI33" i="15"/>
  <c r="AI41" i="15" s="1"/>
  <c r="AH33" i="15"/>
  <c r="AH41" i="15" s="1"/>
  <c r="AG33" i="15"/>
  <c r="AF33" i="15"/>
  <c r="AE33" i="15"/>
  <c r="AD33" i="15"/>
  <c r="AC33" i="15"/>
  <c r="AB33" i="15"/>
  <c r="AA33" i="15"/>
  <c r="Z33" i="15"/>
  <c r="W33" i="15"/>
  <c r="W41" i="15" s="1"/>
  <c r="V33" i="15"/>
  <c r="V41" i="15" s="1"/>
  <c r="U33" i="15"/>
  <c r="U41" i="15" s="1"/>
  <c r="T33" i="15"/>
  <c r="T41" i="15" s="1"/>
  <c r="S33" i="15"/>
  <c r="R33" i="15"/>
  <c r="Q33" i="15"/>
  <c r="Q41" i="15" s="1"/>
  <c r="P33" i="15"/>
  <c r="P41" i="15" s="1"/>
  <c r="O33" i="15"/>
  <c r="N33" i="15"/>
  <c r="K33" i="15"/>
  <c r="K41" i="15" s="1"/>
  <c r="J33" i="15"/>
  <c r="I33" i="15"/>
  <c r="H33" i="15"/>
  <c r="G33" i="15"/>
  <c r="G41" i="15" s="1"/>
  <c r="F33" i="15"/>
  <c r="E33" i="15"/>
  <c r="D33" i="15"/>
  <c r="D41" i="15" s="1"/>
  <c r="C33" i="15"/>
  <c r="C41" i="15" s="1"/>
  <c r="B33" i="15"/>
  <c r="B41" i="15" s="1"/>
  <c r="AK18" i="15"/>
  <c r="AK19" i="15" s="1"/>
  <c r="AJ18" i="15"/>
  <c r="AJ19" i="15" s="1"/>
  <c r="AI18" i="15"/>
  <c r="AH18" i="15"/>
  <c r="AG18" i="15"/>
  <c r="AF18" i="15"/>
  <c r="AE18" i="15"/>
  <c r="AD18" i="15"/>
  <c r="AC18" i="15"/>
  <c r="AB18" i="15"/>
  <c r="AA18" i="15"/>
  <c r="Z18" i="15"/>
  <c r="Y18" i="15"/>
  <c r="Y19" i="15" s="1"/>
  <c r="X18" i="15"/>
  <c r="X19" i="15" s="1"/>
  <c r="W18" i="15"/>
  <c r="V18" i="15"/>
  <c r="U18" i="15"/>
  <c r="T18" i="15"/>
  <c r="S18" i="15"/>
  <c r="R18" i="15"/>
  <c r="Q18" i="15"/>
  <c r="P18" i="15"/>
  <c r="O18" i="15"/>
  <c r="N18" i="15"/>
  <c r="M18" i="15"/>
  <c r="M19" i="15" s="1"/>
  <c r="L18" i="15"/>
  <c r="L19" i="15" s="1"/>
  <c r="K18" i="15"/>
  <c r="J18" i="15"/>
  <c r="I18" i="15"/>
  <c r="H18" i="15"/>
  <c r="G18" i="15"/>
  <c r="F18" i="15"/>
  <c r="E18" i="15"/>
  <c r="D18" i="15"/>
  <c r="C18" i="15"/>
  <c r="B18" i="15"/>
  <c r="AI11" i="15"/>
  <c r="AH11" i="15"/>
  <c r="AG11" i="15"/>
  <c r="AG19" i="15" s="1"/>
  <c r="AF11" i="15"/>
  <c r="AF19" i="15" s="1"/>
  <c r="AE11" i="15"/>
  <c r="AD11" i="15"/>
  <c r="AC11" i="15"/>
  <c r="AC19" i="15" s="1"/>
  <c r="AB11" i="15"/>
  <c r="AB19" i="15" s="1"/>
  <c r="AA11" i="15"/>
  <c r="Z11" i="15"/>
  <c r="W11" i="15"/>
  <c r="W19" i="15" s="1"/>
  <c r="V11" i="15"/>
  <c r="V19" i="15" s="1"/>
  <c r="U11" i="15"/>
  <c r="U19" i="15" s="1"/>
  <c r="T11" i="15"/>
  <c r="T19" i="15" s="1"/>
  <c r="S11" i="15"/>
  <c r="S19" i="15" s="1"/>
  <c r="R11" i="15"/>
  <c r="R19" i="15" s="1"/>
  <c r="Q11" i="15"/>
  <c r="Q19" i="15" s="1"/>
  <c r="P11" i="15"/>
  <c r="P19" i="15" s="1"/>
  <c r="O11" i="15"/>
  <c r="O19" i="15" s="1"/>
  <c r="N11" i="15"/>
  <c r="N19" i="15" s="1"/>
  <c r="K11" i="15"/>
  <c r="J11" i="15"/>
  <c r="I11" i="15"/>
  <c r="I19" i="15" s="1"/>
  <c r="H11" i="15"/>
  <c r="H19" i="15" s="1"/>
  <c r="G11" i="15"/>
  <c r="F11" i="15"/>
  <c r="E11" i="15"/>
  <c r="E19" i="15" s="1"/>
  <c r="D11" i="15"/>
  <c r="D19" i="15" s="1"/>
  <c r="C11" i="15"/>
  <c r="B11" i="15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P16" i="14"/>
  <c r="P15" i="14"/>
  <c r="P14" i="14"/>
  <c r="P13" i="14"/>
  <c r="P12" i="14"/>
  <c r="P11" i="14"/>
  <c r="O10" i="14"/>
  <c r="O18" i="14" s="1"/>
  <c r="N10" i="14"/>
  <c r="N18" i="14" s="1"/>
  <c r="M10" i="14"/>
  <c r="M18" i="14" s="1"/>
  <c r="L10" i="14"/>
  <c r="L18" i="14" s="1"/>
  <c r="K10" i="14"/>
  <c r="K18" i="14" s="1"/>
  <c r="J10" i="14"/>
  <c r="J18" i="14" s="1"/>
  <c r="I10" i="14"/>
  <c r="I18" i="14" s="1"/>
  <c r="H10" i="14"/>
  <c r="H18" i="14" s="1"/>
  <c r="G10" i="14"/>
  <c r="G18" i="14" s="1"/>
  <c r="F10" i="14"/>
  <c r="F18" i="14" s="1"/>
  <c r="E10" i="14"/>
  <c r="E18" i="14" s="1"/>
  <c r="D10" i="14"/>
  <c r="D18" i="14" s="1"/>
  <c r="C10" i="14"/>
  <c r="C18" i="14" s="1"/>
  <c r="B10" i="14"/>
  <c r="B18" i="14" s="1"/>
  <c r="P9" i="14"/>
  <c r="P8" i="14"/>
  <c r="P7" i="14"/>
  <c r="P6" i="14"/>
  <c r="P5" i="14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B17" i="13"/>
  <c r="C13" i="13"/>
  <c r="C17" i="13" s="1"/>
  <c r="Y10" i="13"/>
  <c r="X10" i="13"/>
  <c r="W10" i="13"/>
  <c r="W18" i="13" s="1"/>
  <c r="V10" i="13"/>
  <c r="V18" i="13" s="1"/>
  <c r="U10" i="13"/>
  <c r="T10" i="13"/>
  <c r="S10" i="13"/>
  <c r="S18" i="13" s="1"/>
  <c r="R10" i="13"/>
  <c r="Q10" i="13"/>
  <c r="P10" i="13"/>
  <c r="O10" i="13"/>
  <c r="O18" i="13" s="1"/>
  <c r="N10" i="13"/>
  <c r="N18" i="13" s="1"/>
  <c r="M10" i="13"/>
  <c r="L10" i="13"/>
  <c r="K10" i="13"/>
  <c r="K18" i="13" s="1"/>
  <c r="J10" i="13"/>
  <c r="J18" i="13" s="1"/>
  <c r="I10" i="13"/>
  <c r="H10" i="13"/>
  <c r="G10" i="13"/>
  <c r="G18" i="13" s="1"/>
  <c r="F10" i="13"/>
  <c r="F18" i="13" s="1"/>
  <c r="E10" i="13"/>
  <c r="D10" i="13"/>
  <c r="C10" i="13"/>
  <c r="B10" i="13"/>
  <c r="B18" i="13" s="1"/>
  <c r="AN19" i="12"/>
  <c r="AM19" i="12"/>
  <c r="AL19" i="12"/>
  <c r="AK19" i="12"/>
  <c r="AJ19" i="12"/>
  <c r="AI19" i="12"/>
  <c r="AE19" i="12"/>
  <c r="AD19" i="12"/>
  <c r="Z18" i="12"/>
  <c r="Y18" i="12"/>
  <c r="X18" i="12"/>
  <c r="W18" i="12"/>
  <c r="V18" i="12"/>
  <c r="U18" i="12"/>
  <c r="U20" i="12" s="1"/>
  <c r="T18" i="12"/>
  <c r="S18" i="12"/>
  <c r="R18" i="12"/>
  <c r="Q18" i="12"/>
  <c r="P18" i="12"/>
  <c r="K18" i="12"/>
  <c r="J18" i="12"/>
  <c r="I18" i="12"/>
  <c r="H18" i="12"/>
  <c r="G18" i="12"/>
  <c r="F18" i="12"/>
  <c r="E18" i="12"/>
  <c r="D18" i="12"/>
  <c r="C18" i="12"/>
  <c r="AJ17" i="12"/>
  <c r="AI17" i="12"/>
  <c r="AE17" i="12"/>
  <c r="AD17" i="12"/>
  <c r="AJ16" i="12"/>
  <c r="AJ15" i="12"/>
  <c r="AI15" i="12"/>
  <c r="AE15" i="12"/>
  <c r="AD15" i="12"/>
  <c r="AJ14" i="12"/>
  <c r="AI14" i="12"/>
  <c r="AE14" i="12"/>
  <c r="AD14" i="12"/>
  <c r="AJ13" i="12"/>
  <c r="AI13" i="12"/>
  <c r="AE13" i="12"/>
  <c r="AD13" i="12"/>
  <c r="Z12" i="12"/>
  <c r="AN12" i="12" s="1"/>
  <c r="Y12" i="12"/>
  <c r="X12" i="12"/>
  <c r="W12" i="12"/>
  <c r="V12" i="12"/>
  <c r="AJ12" i="12" s="1"/>
  <c r="U12" i="12"/>
  <c r="AI12" i="12" s="1"/>
  <c r="T12" i="12"/>
  <c r="S12" i="12"/>
  <c r="R12" i="12"/>
  <c r="AF12" i="12" s="1"/>
  <c r="Q12" i="12"/>
  <c r="P12" i="12"/>
  <c r="K12" i="12"/>
  <c r="J12" i="12"/>
  <c r="J20" i="12" s="1"/>
  <c r="I12" i="12"/>
  <c r="H12" i="12"/>
  <c r="G12" i="12"/>
  <c r="F12" i="12"/>
  <c r="F20" i="12" s="1"/>
  <c r="E12" i="12"/>
  <c r="D12" i="12"/>
  <c r="C12" i="12"/>
  <c r="AJ11" i="12"/>
  <c r="AI11" i="12"/>
  <c r="AE11" i="12"/>
  <c r="AD11" i="12"/>
  <c r="AK10" i="12"/>
  <c r="AJ10" i="12"/>
  <c r="AI10" i="12"/>
  <c r="AE10" i="12"/>
  <c r="AD10" i="12"/>
  <c r="AJ9" i="12"/>
  <c r="AI9" i="12"/>
  <c r="AE9" i="12"/>
  <c r="AD9" i="12"/>
  <c r="AJ8" i="12"/>
  <c r="AI8" i="12"/>
  <c r="AE8" i="12"/>
  <c r="AD8" i="12"/>
  <c r="AK7" i="12"/>
  <c r="AJ7" i="12"/>
  <c r="AI7" i="12"/>
  <c r="AE7" i="12"/>
  <c r="AD7" i="12"/>
  <c r="L18" i="11"/>
  <c r="K18" i="11"/>
  <c r="J18" i="11"/>
  <c r="I18" i="11"/>
  <c r="H18" i="11"/>
  <c r="G18" i="11"/>
  <c r="F18" i="11"/>
  <c r="E18" i="11"/>
  <c r="D18" i="11"/>
  <c r="C18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N15" i="11"/>
  <c r="M15" i="11"/>
  <c r="N14" i="11"/>
  <c r="M14" i="11"/>
  <c r="N13" i="11"/>
  <c r="M13" i="11"/>
  <c r="N12" i="11"/>
  <c r="M12" i="11"/>
  <c r="N11" i="11"/>
  <c r="N17" i="11" s="1"/>
  <c r="M11" i="11"/>
  <c r="L10" i="11"/>
  <c r="K10" i="11"/>
  <c r="J10" i="11"/>
  <c r="I10" i="11"/>
  <c r="H10" i="11"/>
  <c r="G10" i="11"/>
  <c r="F10" i="11"/>
  <c r="E10" i="11"/>
  <c r="D10" i="11"/>
  <c r="C10" i="11"/>
  <c r="N9" i="11"/>
  <c r="M9" i="11"/>
  <c r="N8" i="11"/>
  <c r="M8" i="11"/>
  <c r="N7" i="11"/>
  <c r="M7" i="11"/>
  <c r="N6" i="11"/>
  <c r="M6" i="11"/>
  <c r="N5" i="11"/>
  <c r="M5" i="11"/>
  <c r="I17" i="10"/>
  <c r="H17" i="10"/>
  <c r="G17" i="10"/>
  <c r="E17" i="10"/>
  <c r="D17" i="10"/>
  <c r="C17" i="10"/>
  <c r="J16" i="10"/>
  <c r="F16" i="10"/>
  <c r="J15" i="10"/>
  <c r="F15" i="10"/>
  <c r="J13" i="10"/>
  <c r="K13" i="10" s="1"/>
  <c r="F13" i="10"/>
  <c r="J12" i="10"/>
  <c r="F12" i="10"/>
  <c r="J11" i="10"/>
  <c r="F11" i="10"/>
  <c r="I10" i="10"/>
  <c r="H10" i="10"/>
  <c r="G10" i="10"/>
  <c r="G18" i="10" s="1"/>
  <c r="E10" i="10"/>
  <c r="E18" i="10" s="1"/>
  <c r="D10" i="10"/>
  <c r="C10" i="10"/>
  <c r="C18" i="10" s="1"/>
  <c r="J9" i="10"/>
  <c r="F9" i="10"/>
  <c r="J8" i="10"/>
  <c r="F8" i="10"/>
  <c r="J7" i="10"/>
  <c r="K7" i="10" s="1"/>
  <c r="F7" i="10"/>
  <c r="J6" i="10"/>
  <c r="F6" i="10"/>
  <c r="J5" i="10"/>
  <c r="J10" i="10" s="1"/>
  <c r="F5" i="10"/>
  <c r="J18" i="9"/>
  <c r="AA17" i="9"/>
  <c r="Z17" i="9"/>
  <c r="Y17" i="9"/>
  <c r="X17" i="9"/>
  <c r="W17" i="9"/>
  <c r="V17" i="9"/>
  <c r="T17" i="9"/>
  <c r="S17" i="9"/>
  <c r="R17" i="9"/>
  <c r="U17" i="9" s="1"/>
  <c r="Q17" i="9"/>
  <c r="P17" i="9"/>
  <c r="M17" i="9"/>
  <c r="L17" i="9"/>
  <c r="K17" i="9"/>
  <c r="J17" i="9"/>
  <c r="I17" i="9"/>
  <c r="G17" i="9"/>
  <c r="F17" i="9"/>
  <c r="E17" i="9"/>
  <c r="D17" i="9"/>
  <c r="C17" i="9"/>
  <c r="B17" i="9"/>
  <c r="AC16" i="9"/>
  <c r="AB16" i="9"/>
  <c r="V16" i="9"/>
  <c r="U16" i="9"/>
  <c r="O16" i="9"/>
  <c r="N16" i="9"/>
  <c r="H16" i="9"/>
  <c r="G16" i="9"/>
  <c r="AC15" i="9"/>
  <c r="AB15" i="9"/>
  <c r="V15" i="9"/>
  <c r="U15" i="9"/>
  <c r="O15" i="9"/>
  <c r="N15" i="9"/>
  <c r="H15" i="9"/>
  <c r="G15" i="9"/>
  <c r="AC14" i="9"/>
  <c r="AB14" i="9"/>
  <c r="V14" i="9"/>
  <c r="U14" i="9"/>
  <c r="O14" i="9"/>
  <c r="N14" i="9"/>
  <c r="AC13" i="9"/>
  <c r="AB13" i="9"/>
  <c r="V13" i="9"/>
  <c r="U13" i="9"/>
  <c r="O13" i="9"/>
  <c r="N13" i="9"/>
  <c r="H13" i="9"/>
  <c r="G13" i="9"/>
  <c r="AC12" i="9"/>
  <c r="AB12" i="9"/>
  <c r="V12" i="9"/>
  <c r="U12" i="9"/>
  <c r="O12" i="9"/>
  <c r="N12" i="9"/>
  <c r="H12" i="9"/>
  <c r="G12" i="9"/>
  <c r="AC11" i="9"/>
  <c r="AB11" i="9"/>
  <c r="V11" i="9"/>
  <c r="U11" i="9"/>
  <c r="O11" i="9"/>
  <c r="N11" i="9"/>
  <c r="H11" i="9"/>
  <c r="G11" i="9"/>
  <c r="AC10" i="9"/>
  <c r="AA10" i="9"/>
  <c r="Z10" i="9"/>
  <c r="Y10" i="9"/>
  <c r="X10" i="9"/>
  <c r="X18" i="9" s="1"/>
  <c r="W10" i="9"/>
  <c r="T10" i="9"/>
  <c r="T18" i="9" s="1"/>
  <c r="S10" i="9"/>
  <c r="S18" i="9" s="1"/>
  <c r="R10" i="9"/>
  <c r="Q10" i="9"/>
  <c r="P10" i="9"/>
  <c r="P18" i="9" s="1"/>
  <c r="M10" i="9"/>
  <c r="L10" i="9"/>
  <c r="K10" i="9"/>
  <c r="K18" i="9" s="1"/>
  <c r="J10" i="9"/>
  <c r="I10" i="9"/>
  <c r="F10" i="9"/>
  <c r="E10" i="9"/>
  <c r="E18" i="9" s="1"/>
  <c r="D10" i="9"/>
  <c r="D18" i="9" s="1"/>
  <c r="C10" i="9"/>
  <c r="B10" i="9"/>
  <c r="AC9" i="9"/>
  <c r="AB9" i="9"/>
  <c r="V9" i="9"/>
  <c r="U9" i="9"/>
  <c r="O9" i="9"/>
  <c r="N9" i="9"/>
  <c r="H9" i="9"/>
  <c r="G9" i="9"/>
  <c r="AC8" i="9"/>
  <c r="AB8" i="9"/>
  <c r="V8" i="9"/>
  <c r="U8" i="9"/>
  <c r="O8" i="9"/>
  <c r="N8" i="9"/>
  <c r="H8" i="9"/>
  <c r="G8" i="9"/>
  <c r="AC7" i="9"/>
  <c r="AB7" i="9"/>
  <c r="V7" i="9"/>
  <c r="U7" i="9"/>
  <c r="O7" i="9"/>
  <c r="N7" i="9"/>
  <c r="H7" i="9"/>
  <c r="G7" i="9"/>
  <c r="AC6" i="9"/>
  <c r="AB6" i="9"/>
  <c r="V6" i="9"/>
  <c r="U6" i="9"/>
  <c r="O6" i="9"/>
  <c r="N6" i="9"/>
  <c r="H6" i="9"/>
  <c r="G6" i="9"/>
  <c r="AC5" i="9"/>
  <c r="AB5" i="9"/>
  <c r="V5" i="9"/>
  <c r="U5" i="9"/>
  <c r="O5" i="9"/>
  <c r="N5" i="9"/>
  <c r="H5" i="9"/>
  <c r="G5" i="9"/>
  <c r="F17" i="8"/>
  <c r="D17" i="8"/>
  <c r="C17" i="8"/>
  <c r="E16" i="8"/>
  <c r="E15" i="8"/>
  <c r="E13" i="8"/>
  <c r="E12" i="8"/>
  <c r="E11" i="8"/>
  <c r="E10" i="8"/>
  <c r="F9" i="8"/>
  <c r="D9" i="8"/>
  <c r="C9" i="8"/>
  <c r="E8" i="8"/>
  <c r="E7" i="8"/>
  <c r="E6" i="8"/>
  <c r="E5" i="8"/>
  <c r="E4" i="8"/>
  <c r="N16" i="7"/>
  <c r="M16" i="7"/>
  <c r="L16" i="7"/>
  <c r="K16" i="7"/>
  <c r="I16" i="7"/>
  <c r="H16" i="7"/>
  <c r="E16" i="7"/>
  <c r="D16" i="7"/>
  <c r="C16" i="7"/>
  <c r="O15" i="7"/>
  <c r="N15" i="7"/>
  <c r="M15" i="7"/>
  <c r="L15" i="7"/>
  <c r="K15" i="7"/>
  <c r="I15" i="7"/>
  <c r="J15" i="7" s="1"/>
  <c r="H15" i="7"/>
  <c r="E15" i="7"/>
  <c r="D15" i="7"/>
  <c r="C15" i="7"/>
  <c r="B15" i="7"/>
  <c r="J14" i="7"/>
  <c r="G14" i="7"/>
  <c r="F14" i="7"/>
  <c r="J13" i="7"/>
  <c r="J12" i="7"/>
  <c r="J11" i="7"/>
  <c r="G11" i="7"/>
  <c r="F11" i="7"/>
  <c r="J10" i="7"/>
  <c r="G10" i="7"/>
  <c r="F10" i="7"/>
  <c r="J9" i="7"/>
  <c r="F9" i="7"/>
  <c r="G9" i="7" s="1"/>
  <c r="O8" i="7"/>
  <c r="O16" i="7" s="1"/>
  <c r="N8" i="7"/>
  <c r="M8" i="7"/>
  <c r="L8" i="7"/>
  <c r="K8" i="7"/>
  <c r="I8" i="7"/>
  <c r="J8" i="7" s="1"/>
  <c r="H8" i="7"/>
  <c r="E8" i="7"/>
  <c r="D8" i="7"/>
  <c r="C8" i="7"/>
  <c r="B8" i="7"/>
  <c r="B16" i="7" s="1"/>
  <c r="J7" i="7"/>
  <c r="G7" i="7"/>
  <c r="F7" i="7"/>
  <c r="J6" i="7"/>
  <c r="F6" i="7"/>
  <c r="G6" i="7" s="1"/>
  <c r="J5" i="7"/>
  <c r="F5" i="7"/>
  <c r="G5" i="7" s="1"/>
  <c r="J4" i="7"/>
  <c r="F4" i="7"/>
  <c r="G4" i="7" s="1"/>
  <c r="J3" i="7"/>
  <c r="F3" i="7"/>
  <c r="G3" i="7" s="1"/>
  <c r="R17" i="6"/>
  <c r="P17" i="6"/>
  <c r="O17" i="6"/>
  <c r="N17" i="6"/>
  <c r="M17" i="6"/>
  <c r="L17" i="6"/>
  <c r="K17" i="6"/>
  <c r="I17" i="6"/>
  <c r="H17" i="6"/>
  <c r="G17" i="6"/>
  <c r="F17" i="6"/>
  <c r="E17" i="6"/>
  <c r="D17" i="6"/>
  <c r="C17" i="6"/>
  <c r="Q16" i="6"/>
  <c r="J16" i="6"/>
  <c r="Q15" i="6"/>
  <c r="J15" i="6"/>
  <c r="Q14" i="6"/>
  <c r="J14" i="6"/>
  <c r="Q13" i="6"/>
  <c r="J13" i="6"/>
  <c r="Q12" i="6"/>
  <c r="J12" i="6"/>
  <c r="Q11" i="6"/>
  <c r="J11" i="6"/>
  <c r="R10" i="6"/>
  <c r="R18" i="6" s="1"/>
  <c r="P10" i="6"/>
  <c r="O10" i="6"/>
  <c r="N10" i="6"/>
  <c r="M10" i="6"/>
  <c r="M18" i="6" s="1"/>
  <c r="L10" i="6"/>
  <c r="K10" i="6"/>
  <c r="I10" i="6"/>
  <c r="H10" i="6"/>
  <c r="H18" i="6" s="1"/>
  <c r="G10" i="6"/>
  <c r="F10" i="6"/>
  <c r="E10" i="6"/>
  <c r="D10" i="6"/>
  <c r="D18" i="6" s="1"/>
  <c r="C10" i="6"/>
  <c r="Q9" i="6"/>
  <c r="J9" i="6"/>
  <c r="Q8" i="6"/>
  <c r="J8" i="6"/>
  <c r="Q7" i="6"/>
  <c r="J7" i="6"/>
  <c r="Q6" i="6"/>
  <c r="J6" i="6"/>
  <c r="Q5" i="6"/>
  <c r="J5" i="6"/>
  <c r="S18" i="5"/>
  <c r="Q18" i="5"/>
  <c r="R18" i="5" s="1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R17" i="5"/>
  <c r="R16" i="5"/>
  <c r="R15" i="5"/>
  <c r="R14" i="5"/>
  <c r="R13" i="5"/>
  <c r="R12" i="5"/>
  <c r="S11" i="5"/>
  <c r="S19" i="5" s="1"/>
  <c r="Q11" i="5"/>
  <c r="Q19" i="5" s="1"/>
  <c r="P11" i="5"/>
  <c r="P19" i="5" s="1"/>
  <c r="O11" i="5"/>
  <c r="O19" i="5" s="1"/>
  <c r="N11" i="5"/>
  <c r="N19" i="5" s="1"/>
  <c r="M11" i="5"/>
  <c r="M19" i="5" s="1"/>
  <c r="L11" i="5"/>
  <c r="L19" i="5" s="1"/>
  <c r="K11" i="5"/>
  <c r="K19" i="5" s="1"/>
  <c r="J11" i="5"/>
  <c r="J19" i="5" s="1"/>
  <c r="I11" i="5"/>
  <c r="I19" i="5" s="1"/>
  <c r="H11" i="5"/>
  <c r="H19" i="5" s="1"/>
  <c r="G11" i="5"/>
  <c r="G19" i="5" s="1"/>
  <c r="F11" i="5"/>
  <c r="F19" i="5" s="1"/>
  <c r="E11" i="5"/>
  <c r="E19" i="5" s="1"/>
  <c r="D11" i="5"/>
  <c r="D19" i="5" s="1"/>
  <c r="C11" i="5"/>
  <c r="C19" i="5" s="1"/>
  <c r="B11" i="5"/>
  <c r="B19" i="5" s="1"/>
  <c r="R10" i="5"/>
  <c r="R9" i="5"/>
  <c r="R8" i="5"/>
  <c r="R7" i="5"/>
  <c r="R6" i="5"/>
  <c r="B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M17" i="4"/>
  <c r="F17" i="4"/>
  <c r="E17" i="4"/>
  <c r="D17" i="4"/>
  <c r="C17" i="4"/>
  <c r="B17" i="4"/>
  <c r="L16" i="4"/>
  <c r="N16" i="4" s="1"/>
  <c r="L15" i="4"/>
  <c r="N15" i="4" s="1"/>
  <c r="L14" i="4"/>
  <c r="N14" i="4" s="1"/>
  <c r="L13" i="4"/>
  <c r="N13" i="4" s="1"/>
  <c r="N12" i="4"/>
  <c r="L11" i="4"/>
  <c r="N11" i="4" s="1"/>
  <c r="AD10" i="4"/>
  <c r="AC10" i="4"/>
  <c r="AB10" i="4"/>
  <c r="AA10" i="4"/>
  <c r="Z10" i="4"/>
  <c r="Y10" i="4"/>
  <c r="X10" i="4"/>
  <c r="W10" i="4"/>
  <c r="V10" i="4"/>
  <c r="V18" i="4" s="1"/>
  <c r="U10" i="4"/>
  <c r="T10" i="4"/>
  <c r="S10" i="4"/>
  <c r="R10" i="4"/>
  <c r="R18" i="4" s="1"/>
  <c r="Q10" i="4"/>
  <c r="P10" i="4"/>
  <c r="M10" i="4"/>
  <c r="F10" i="4"/>
  <c r="E10" i="4"/>
  <c r="D10" i="4"/>
  <c r="C10" i="4"/>
  <c r="B10" i="4"/>
  <c r="L9" i="4"/>
  <c r="N9" i="4" s="1"/>
  <c r="L8" i="4"/>
  <c r="N8" i="4" s="1"/>
  <c r="L7" i="4"/>
  <c r="N7" i="4" s="1"/>
  <c r="N6" i="4"/>
  <c r="L6" i="4"/>
  <c r="L5" i="4"/>
  <c r="N5" i="4" s="1"/>
  <c r="AB16" i="3"/>
  <c r="Y16" i="3"/>
  <c r="X16" i="3"/>
  <c r="W16" i="3"/>
  <c r="V16" i="3"/>
  <c r="U16" i="3"/>
  <c r="T16" i="3"/>
  <c r="R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A15" i="3"/>
  <c r="Z15" i="3"/>
  <c r="Q15" i="3"/>
  <c r="AA14" i="3"/>
  <c r="Z14" i="3"/>
  <c r="Q14" i="3"/>
  <c r="AA13" i="3"/>
  <c r="Z13" i="3"/>
  <c r="Q13" i="3"/>
  <c r="AA12" i="3"/>
  <c r="Z12" i="3"/>
  <c r="AA11" i="3"/>
  <c r="Z11" i="3"/>
  <c r="Q11" i="3"/>
  <c r="AA10" i="3"/>
  <c r="Z10" i="3"/>
  <c r="Q10" i="3"/>
  <c r="AB9" i="3"/>
  <c r="AB18" i="3" s="1"/>
  <c r="Y9" i="3"/>
  <c r="Y18" i="3" s="1"/>
  <c r="X9" i="3"/>
  <c r="W9" i="3"/>
  <c r="W18" i="3" s="1"/>
  <c r="V9" i="3"/>
  <c r="V18" i="3" s="1"/>
  <c r="U9" i="3"/>
  <c r="U18" i="3" s="1"/>
  <c r="T9" i="3"/>
  <c r="T18" i="3" s="1"/>
  <c r="R9" i="3"/>
  <c r="R18" i="3" s="1"/>
  <c r="P9" i="3"/>
  <c r="P18" i="3" s="1"/>
  <c r="O9" i="3"/>
  <c r="O18" i="3" s="1"/>
  <c r="N9" i="3"/>
  <c r="N18" i="3" s="1"/>
  <c r="M9" i="3"/>
  <c r="M18" i="3" s="1"/>
  <c r="L9" i="3"/>
  <c r="L18" i="3" s="1"/>
  <c r="K9" i="3"/>
  <c r="K18" i="3" s="1"/>
  <c r="J9" i="3"/>
  <c r="J18" i="3" s="1"/>
  <c r="I9" i="3"/>
  <c r="I18" i="3" s="1"/>
  <c r="H9" i="3"/>
  <c r="H18" i="3" s="1"/>
  <c r="G9" i="3"/>
  <c r="G18" i="3" s="1"/>
  <c r="F9" i="3"/>
  <c r="F18" i="3" s="1"/>
  <c r="E9" i="3"/>
  <c r="D9" i="3"/>
  <c r="D18" i="3" s="1"/>
  <c r="C9" i="3"/>
  <c r="C18" i="3" s="1"/>
  <c r="B9" i="3"/>
  <c r="B18" i="3" s="1"/>
  <c r="AA8" i="3"/>
  <c r="Z8" i="3"/>
  <c r="Q8" i="3"/>
  <c r="AA7" i="3"/>
  <c r="Z7" i="3"/>
  <c r="Q7" i="3"/>
  <c r="AA6" i="3"/>
  <c r="Z6" i="3"/>
  <c r="Q6" i="3"/>
  <c r="AA5" i="3"/>
  <c r="Z5" i="3"/>
  <c r="Q5" i="3"/>
  <c r="AA4" i="3"/>
  <c r="Z4" i="3"/>
  <c r="Q4" i="3"/>
  <c r="BL23" i="2"/>
  <c r="AX23" i="2"/>
  <c r="BM20" i="2"/>
  <c r="BM23" i="2" s="1"/>
  <c r="BK20" i="2"/>
  <c r="BJ20" i="2"/>
  <c r="BI20" i="2"/>
  <c r="BH20" i="2"/>
  <c r="BG20" i="2"/>
  <c r="BF20" i="2"/>
  <c r="BE20" i="2"/>
  <c r="BD20" i="2"/>
  <c r="BC20" i="2"/>
  <c r="BB20" i="2"/>
  <c r="AY20" i="2"/>
  <c r="AY23" i="2" s="1"/>
  <c r="AW20" i="2"/>
  <c r="AV20" i="2"/>
  <c r="AU20" i="2"/>
  <c r="AT20" i="2"/>
  <c r="AS20" i="2"/>
  <c r="AR20" i="2"/>
  <c r="AQ20" i="2"/>
  <c r="AP20" i="2"/>
  <c r="AO20" i="2"/>
  <c r="AN20" i="2"/>
  <c r="AK20" i="2"/>
  <c r="AH20" i="2"/>
  <c r="AG20" i="2"/>
  <c r="AF20" i="2"/>
  <c r="AE20" i="2"/>
  <c r="AD20" i="2"/>
  <c r="AC20" i="2"/>
  <c r="AB20" i="2"/>
  <c r="AA20" i="2"/>
  <c r="Z20" i="2"/>
  <c r="Y20" i="2"/>
  <c r="W20" i="2"/>
  <c r="V20" i="2"/>
  <c r="U20" i="2"/>
  <c r="T20" i="2"/>
  <c r="S20" i="2"/>
  <c r="R20" i="2"/>
  <c r="Q20" i="2"/>
  <c r="P20" i="2"/>
  <c r="O20" i="2"/>
  <c r="N20" i="2"/>
  <c r="M20" i="2"/>
  <c r="K20" i="2"/>
  <c r="J20" i="2"/>
  <c r="I20" i="2"/>
  <c r="H20" i="2"/>
  <c r="G20" i="2"/>
  <c r="F20" i="2"/>
  <c r="E20" i="2"/>
  <c r="D20" i="2"/>
  <c r="C20" i="2"/>
  <c r="B20" i="2"/>
  <c r="BM13" i="2"/>
  <c r="BL13" i="2"/>
  <c r="BK13" i="2"/>
  <c r="BK23" i="2" s="1"/>
  <c r="BJ13" i="2"/>
  <c r="BI13" i="2"/>
  <c r="BI23" i="2" s="1"/>
  <c r="BH13" i="2"/>
  <c r="BG13" i="2"/>
  <c r="BF13" i="2"/>
  <c r="BE13" i="2"/>
  <c r="BE23" i="2" s="1"/>
  <c r="BD13" i="2"/>
  <c r="BC13" i="2"/>
  <c r="BC23" i="2" s="1"/>
  <c r="BB13" i="2"/>
  <c r="AY13" i="2"/>
  <c r="AX13" i="2"/>
  <c r="AW13" i="2"/>
  <c r="AW23" i="2" s="1"/>
  <c r="AV13" i="2"/>
  <c r="AV23" i="2" s="1"/>
  <c r="AU13" i="2"/>
  <c r="AU23" i="2" s="1"/>
  <c r="AT13" i="2"/>
  <c r="AT23" i="2" s="1"/>
  <c r="AS13" i="2"/>
  <c r="AS23" i="2" s="1"/>
  <c r="AR13" i="2"/>
  <c r="AR23" i="2" s="1"/>
  <c r="AQ13" i="2"/>
  <c r="AQ23" i="2" s="1"/>
  <c r="AP13" i="2"/>
  <c r="AP23" i="2" s="1"/>
  <c r="AO13" i="2"/>
  <c r="AO23" i="2" s="1"/>
  <c r="AN13" i="2"/>
  <c r="AN23" i="2" s="1"/>
  <c r="AK13" i="2"/>
  <c r="AK23" i="2" s="1"/>
  <c r="AJ13" i="2"/>
  <c r="AJ23" i="2" s="1"/>
  <c r="AI13" i="2"/>
  <c r="AI23" i="2" s="1"/>
  <c r="AH13" i="2"/>
  <c r="AG13" i="2"/>
  <c r="AF13" i="2"/>
  <c r="AE13" i="2"/>
  <c r="AD13" i="2"/>
  <c r="AC13" i="2"/>
  <c r="AB13" i="2"/>
  <c r="AA13" i="2"/>
  <c r="Z13" i="2"/>
  <c r="Y13" i="2"/>
  <c r="X13" i="2"/>
  <c r="X23" i="2" s="1"/>
  <c r="W13" i="2"/>
  <c r="W23" i="2" s="1"/>
  <c r="V13" i="2"/>
  <c r="U13" i="2"/>
  <c r="U23" i="2" s="1"/>
  <c r="T13" i="2"/>
  <c r="S13" i="2"/>
  <c r="S23" i="2" s="1"/>
  <c r="R13" i="2"/>
  <c r="Q13" i="2"/>
  <c r="Q23" i="2" s="1"/>
  <c r="P13" i="2"/>
  <c r="O13" i="2"/>
  <c r="N13" i="2"/>
  <c r="M13" i="2"/>
  <c r="M23" i="2" s="1"/>
  <c r="L13" i="2"/>
  <c r="L23" i="2" s="1"/>
  <c r="K13" i="2"/>
  <c r="K23" i="2" s="1"/>
  <c r="J13" i="2"/>
  <c r="J23" i="2" s="1"/>
  <c r="I13" i="2"/>
  <c r="I23" i="2" s="1"/>
  <c r="H13" i="2"/>
  <c r="H23" i="2" s="1"/>
  <c r="G13" i="2"/>
  <c r="G23" i="2" s="1"/>
  <c r="F13" i="2"/>
  <c r="F23" i="2" s="1"/>
  <c r="E13" i="2"/>
  <c r="E23" i="2" s="1"/>
  <c r="D13" i="2"/>
  <c r="D23" i="2" s="1"/>
  <c r="C13" i="2"/>
  <c r="C23" i="2" s="1"/>
  <c r="B13" i="2"/>
  <c r="B23" i="2" s="1"/>
  <c r="AO17" i="1"/>
  <c r="AN17" i="1"/>
  <c r="AM17" i="1"/>
  <c r="AD17" i="1"/>
  <c r="Y17" i="1"/>
  <c r="X17" i="1"/>
  <c r="W17" i="1"/>
  <c r="U17" i="1"/>
  <c r="T17" i="1"/>
  <c r="S17" i="1"/>
  <c r="R17" i="1"/>
  <c r="Q17" i="1"/>
  <c r="P17" i="1"/>
  <c r="O17" i="1"/>
  <c r="M17" i="1"/>
  <c r="N17" i="1" s="1"/>
  <c r="L17" i="1"/>
  <c r="L18" i="1" s="1"/>
  <c r="K17" i="1"/>
  <c r="J17" i="1"/>
  <c r="I17" i="1"/>
  <c r="H17" i="1"/>
  <c r="G17" i="1"/>
  <c r="E17" i="1"/>
  <c r="F17" i="1" s="1"/>
  <c r="D17" i="1"/>
  <c r="D18" i="1" s="1"/>
  <c r="C17" i="1"/>
  <c r="B17" i="1"/>
  <c r="AJ16" i="1"/>
  <c r="AL16" i="1" s="1"/>
  <c r="AI16" i="1"/>
  <c r="AD16" i="1"/>
  <c r="V16" i="1"/>
  <c r="N16" i="1"/>
  <c r="F16" i="1"/>
  <c r="AJ15" i="1"/>
  <c r="AI15" i="1"/>
  <c r="AD15" i="1"/>
  <c r="N15" i="1"/>
  <c r="AJ14" i="1"/>
  <c r="AL14" i="1" s="1"/>
  <c r="AI14" i="1"/>
  <c r="AD14" i="1"/>
  <c r="V14" i="1"/>
  <c r="N14" i="1"/>
  <c r="F14" i="1"/>
  <c r="AL13" i="1"/>
  <c r="AI13" i="1"/>
  <c r="AD13" i="1"/>
  <c r="V13" i="1"/>
  <c r="N13" i="1"/>
  <c r="F13" i="1"/>
  <c r="AJ12" i="1"/>
  <c r="AL12" i="1" s="1"/>
  <c r="AI12" i="1"/>
  <c r="AH12" i="1"/>
  <c r="AH17" i="1" s="1"/>
  <c r="AD12" i="1"/>
  <c r="V12" i="1"/>
  <c r="N12" i="1"/>
  <c r="F12" i="1"/>
  <c r="AJ11" i="1"/>
  <c r="AL11" i="1" s="1"/>
  <c r="AI11" i="1"/>
  <c r="AD11" i="1"/>
  <c r="V11" i="1"/>
  <c r="N11" i="1"/>
  <c r="F11" i="1"/>
  <c r="AO10" i="1"/>
  <c r="AN10" i="1"/>
  <c r="AN18" i="1" s="1"/>
  <c r="AM10" i="1"/>
  <c r="AK10" i="1"/>
  <c r="AL10" i="1" s="1"/>
  <c r="AD10" i="1"/>
  <c r="AD18" i="1" s="1"/>
  <c r="Y10" i="1"/>
  <c r="X10" i="1"/>
  <c r="W10" i="1"/>
  <c r="U10" i="1"/>
  <c r="U18" i="1" s="1"/>
  <c r="T10" i="1"/>
  <c r="S10" i="1"/>
  <c r="R10" i="1"/>
  <c r="R18" i="1" s="1"/>
  <c r="Q10" i="1"/>
  <c r="Q18" i="1" s="1"/>
  <c r="P10" i="1"/>
  <c r="O10" i="1"/>
  <c r="M10" i="1"/>
  <c r="M18" i="1" s="1"/>
  <c r="K10" i="1"/>
  <c r="K18" i="1" s="1"/>
  <c r="J10" i="1"/>
  <c r="I10" i="1"/>
  <c r="I18" i="1" s="1"/>
  <c r="H10" i="1"/>
  <c r="H18" i="1" s="1"/>
  <c r="G10" i="1"/>
  <c r="G18" i="1" s="1"/>
  <c r="E10" i="1"/>
  <c r="F10" i="1" s="1"/>
  <c r="C10" i="1"/>
  <c r="C18" i="1" s="1"/>
  <c r="B10" i="1"/>
  <c r="B18" i="1" s="1"/>
  <c r="AJ9" i="1"/>
  <c r="AL9" i="1" s="1"/>
  <c r="AI9" i="1"/>
  <c r="AH9" i="1"/>
  <c r="AD9" i="1"/>
  <c r="V9" i="1"/>
  <c r="N9" i="1"/>
  <c r="F9" i="1"/>
  <c r="AJ8" i="1"/>
  <c r="AL8" i="1" s="1"/>
  <c r="AI8" i="1"/>
  <c r="AD8" i="1"/>
  <c r="V8" i="1"/>
  <c r="N8" i="1"/>
  <c r="F8" i="1"/>
  <c r="AJ7" i="1"/>
  <c r="AL7" i="1" s="1"/>
  <c r="AI7" i="1"/>
  <c r="AH7" i="1"/>
  <c r="AD7" i="1"/>
  <c r="V7" i="1"/>
  <c r="N7" i="1"/>
  <c r="F7" i="1"/>
  <c r="AJ6" i="1"/>
  <c r="AL6" i="1" s="1"/>
  <c r="AI6" i="1"/>
  <c r="AH6" i="1"/>
  <c r="AD6" i="1"/>
  <c r="V6" i="1"/>
  <c r="N6" i="1"/>
  <c r="F6" i="1"/>
  <c r="AJ5" i="1"/>
  <c r="AL5" i="1" s="1"/>
  <c r="AI5" i="1"/>
  <c r="AI10" i="1" s="1"/>
  <c r="AD5" i="1"/>
  <c r="N5" i="1"/>
  <c r="F5" i="1"/>
  <c r="AK17" i="1" l="1"/>
  <c r="AK18" i="1" s="1"/>
  <c r="O23" i="2"/>
  <c r="BG23" i="2"/>
  <c r="AK18" i="12"/>
  <c r="AA37" i="15"/>
  <c r="AA40" i="15" s="1"/>
  <c r="X16" i="17"/>
  <c r="AE18" i="12"/>
  <c r="C19" i="15"/>
  <c r="G19" i="15"/>
  <c r="K19" i="15"/>
  <c r="AA19" i="15"/>
  <c r="AE19" i="15"/>
  <c r="AI19" i="15"/>
  <c r="AA41" i="15"/>
  <c r="V17" i="1"/>
  <c r="C18" i="4"/>
  <c r="M18" i="4"/>
  <c r="P18" i="4"/>
  <c r="T18" i="4"/>
  <c r="AD17" i="4"/>
  <c r="AD18" i="4" s="1"/>
  <c r="R11" i="5"/>
  <c r="J16" i="7"/>
  <c r="Y18" i="9"/>
  <c r="O17" i="9"/>
  <c r="K8" i="10"/>
  <c r="K12" i="10"/>
  <c r="K15" i="10"/>
  <c r="F17" i="10"/>
  <c r="M17" i="11"/>
  <c r="C20" i="12"/>
  <c r="G20" i="12"/>
  <c r="K20" i="12"/>
  <c r="J18" i="1"/>
  <c r="Y18" i="1"/>
  <c r="AM18" i="1"/>
  <c r="AO18" i="1"/>
  <c r="E18" i="4"/>
  <c r="C18" i="6"/>
  <c r="G18" i="6"/>
  <c r="L18" i="6"/>
  <c r="P18" i="6"/>
  <c r="S40" i="15"/>
  <c r="W16" i="17"/>
  <c r="AA16" i="3"/>
  <c r="AH10" i="1"/>
  <c r="AH18" i="1" s="1"/>
  <c r="X18" i="1"/>
  <c r="Y23" i="2"/>
  <c r="N23" i="2"/>
  <c r="R23" i="2"/>
  <c r="V23" i="2"/>
  <c r="AA23" i="2"/>
  <c r="AE23" i="2"/>
  <c r="BB23" i="2"/>
  <c r="BF23" i="2"/>
  <c r="BJ23" i="2"/>
  <c r="Q9" i="3"/>
  <c r="Q18" i="4"/>
  <c r="U18" i="4"/>
  <c r="AC18" i="4"/>
  <c r="S18" i="4"/>
  <c r="W18" i="4"/>
  <c r="AA18" i="4"/>
  <c r="R19" i="5"/>
  <c r="F18" i="6"/>
  <c r="K18" i="6"/>
  <c r="O18" i="6"/>
  <c r="Q17" i="6"/>
  <c r="F8" i="7"/>
  <c r="F16" i="7" s="1"/>
  <c r="G16" i="7" s="1"/>
  <c r="F15" i="7"/>
  <c r="G15" i="7" s="1"/>
  <c r="D18" i="8"/>
  <c r="E17" i="8"/>
  <c r="C18" i="9"/>
  <c r="I18" i="9"/>
  <c r="M18" i="9"/>
  <c r="W18" i="9"/>
  <c r="AC18" i="9" s="1"/>
  <c r="AA18" i="9"/>
  <c r="H17" i="9"/>
  <c r="N17" i="9"/>
  <c r="AB17" i="9"/>
  <c r="D18" i="10"/>
  <c r="I18" i="10"/>
  <c r="M18" i="11"/>
  <c r="M10" i="11"/>
  <c r="E20" i="12"/>
  <c r="I20" i="12"/>
  <c r="Q20" i="12"/>
  <c r="Y20" i="12"/>
  <c r="E41" i="15"/>
  <c r="I41" i="15"/>
  <c r="O41" i="15"/>
  <c r="S41" i="15"/>
  <c r="P18" i="1"/>
  <c r="T18" i="1"/>
  <c r="V18" i="1" s="1"/>
  <c r="AI17" i="1"/>
  <c r="AI18" i="1" s="1"/>
  <c r="AC23" i="2"/>
  <c r="AG23" i="2"/>
  <c r="O18" i="1"/>
  <c r="S18" i="1"/>
  <c r="W18" i="1"/>
  <c r="P23" i="2"/>
  <c r="T23" i="2"/>
  <c r="AB23" i="2"/>
  <c r="AF23" i="2"/>
  <c r="BD23" i="2"/>
  <c r="BH23" i="2"/>
  <c r="Z23" i="2"/>
  <c r="AD23" i="2"/>
  <c r="AH23" i="2"/>
  <c r="Z9" i="3"/>
  <c r="Z16" i="3"/>
  <c r="D18" i="4"/>
  <c r="L17" i="4"/>
  <c r="N17" i="4" s="1"/>
  <c r="F18" i="4"/>
  <c r="J10" i="6"/>
  <c r="E18" i="6"/>
  <c r="I18" i="6"/>
  <c r="N18" i="6"/>
  <c r="J17" i="6"/>
  <c r="B18" i="9"/>
  <c r="F18" i="9"/>
  <c r="L18" i="9"/>
  <c r="N18" i="9" s="1"/>
  <c r="R18" i="9"/>
  <c r="V10" i="9"/>
  <c r="Z18" i="9"/>
  <c r="K6" i="10"/>
  <c r="H18" i="10"/>
  <c r="K16" i="10"/>
  <c r="N10" i="11"/>
  <c r="N18" i="11" s="1"/>
  <c r="D20" i="12"/>
  <c r="H20" i="12"/>
  <c r="AI20" i="12" s="1"/>
  <c r="P20" i="12"/>
  <c r="T20" i="12"/>
  <c r="X20" i="12"/>
  <c r="AD18" i="12"/>
  <c r="AH18" i="12"/>
  <c r="AG18" i="12"/>
  <c r="E18" i="13"/>
  <c r="I18" i="13"/>
  <c r="M18" i="13"/>
  <c r="Q18" i="13"/>
  <c r="U18" i="13"/>
  <c r="Y18" i="13"/>
  <c r="R41" i="15"/>
  <c r="AD37" i="15"/>
  <c r="AD40" i="15" s="1"/>
  <c r="N40" i="15"/>
  <c r="N41" i="15" s="1"/>
  <c r="E16" i="17"/>
  <c r="I16" i="17"/>
  <c r="M16" i="17"/>
  <c r="Q16" i="17"/>
  <c r="U16" i="17"/>
  <c r="N18" i="1"/>
  <c r="AA18" i="3"/>
  <c r="N10" i="1"/>
  <c r="V10" i="1"/>
  <c r="AJ17" i="1"/>
  <c r="Q16" i="3"/>
  <c r="F18" i="8"/>
  <c r="Q18" i="9"/>
  <c r="U10" i="9"/>
  <c r="AC17" i="9"/>
  <c r="K9" i="10"/>
  <c r="J17" i="10"/>
  <c r="K17" i="10" s="1"/>
  <c r="AG12" i="12"/>
  <c r="AK12" i="12"/>
  <c r="AF18" i="12"/>
  <c r="AJ18" i="12"/>
  <c r="D18" i="13"/>
  <c r="H18" i="13"/>
  <c r="L18" i="13"/>
  <c r="P18" i="13"/>
  <c r="T18" i="13"/>
  <c r="X18" i="13"/>
  <c r="AE41" i="15"/>
  <c r="P17" i="14"/>
  <c r="B19" i="15"/>
  <c r="F19" i="15"/>
  <c r="J19" i="15"/>
  <c r="Z19" i="15"/>
  <c r="AD19" i="15"/>
  <c r="AH19" i="15"/>
  <c r="Z41" i="15"/>
  <c r="B16" i="17"/>
  <c r="F16" i="17"/>
  <c r="J16" i="17"/>
  <c r="N16" i="17"/>
  <c r="R16" i="17"/>
  <c r="V16" i="17"/>
  <c r="R18" i="13"/>
  <c r="C18" i="13"/>
  <c r="J18" i="10"/>
  <c r="G18" i="9"/>
  <c r="V18" i="9"/>
  <c r="Q18" i="3"/>
  <c r="E18" i="3"/>
  <c r="S16" i="3"/>
  <c r="O18" i="9"/>
  <c r="U18" i="9"/>
  <c r="AE20" i="12"/>
  <c r="AJ18" i="1"/>
  <c r="AL18" i="1" s="1"/>
  <c r="AL17" i="1"/>
  <c r="AD20" i="12"/>
  <c r="AK20" i="12" s="1"/>
  <c r="AH20" i="12"/>
  <c r="AD41" i="15"/>
  <c r="AB18" i="4"/>
  <c r="Q10" i="6"/>
  <c r="E9" i="8"/>
  <c r="C18" i="8"/>
  <c r="E18" i="8" s="1"/>
  <c r="N10" i="9"/>
  <c r="K5" i="10"/>
  <c r="F10" i="10"/>
  <c r="F18" i="10" s="1"/>
  <c r="K11" i="10"/>
  <c r="AE12" i="12"/>
  <c r="AM12" i="12"/>
  <c r="AI18" i="12"/>
  <c r="AB37" i="15"/>
  <c r="AB40" i="15" s="1"/>
  <c r="AB41" i="15" s="1"/>
  <c r="AF37" i="15"/>
  <c r="AF40" i="15" s="1"/>
  <c r="AF41" i="15" s="1"/>
  <c r="AD12" i="12"/>
  <c r="AH12" i="12"/>
  <c r="AL12" i="12"/>
  <c r="S20" i="12"/>
  <c r="AG20" i="12" s="1"/>
  <c r="W20" i="12"/>
  <c r="P10" i="14"/>
  <c r="E18" i="1"/>
  <c r="F18" i="1" s="1"/>
  <c r="S9" i="3"/>
  <c r="AA9" i="3"/>
  <c r="X18" i="3"/>
  <c r="Z18" i="3" s="1"/>
  <c r="H10" i="9"/>
  <c r="AB10" i="9"/>
  <c r="R20" i="12"/>
  <c r="AF20" i="12" s="1"/>
  <c r="V20" i="12"/>
  <c r="AJ20" i="12" s="1"/>
  <c r="Z20" i="12"/>
  <c r="L10" i="4"/>
  <c r="L18" i="4" s="1"/>
  <c r="N18" i="4" s="1"/>
  <c r="G10" i="9"/>
  <c r="O10" i="9"/>
  <c r="AC37" i="15"/>
  <c r="AC40" i="15" s="1"/>
  <c r="AC41" i="15" s="1"/>
  <c r="AG37" i="15"/>
  <c r="AG40" i="15" s="1"/>
  <c r="AG41" i="15" s="1"/>
  <c r="J18" i="6" l="1"/>
  <c r="H18" i="9"/>
  <c r="Q18" i="6"/>
  <c r="P18" i="14"/>
  <c r="G8" i="7"/>
  <c r="AB18" i="9"/>
  <c r="K10" i="10"/>
  <c r="S18" i="3"/>
  <c r="N10" i="4"/>
  <c r="K18" i="10"/>
</calcChain>
</file>

<file path=xl/sharedStrings.xml><?xml version="1.0" encoding="utf-8"?>
<sst xmlns="http://schemas.openxmlformats.org/spreadsheetml/2006/main" count="887" uniqueCount="340">
  <si>
    <t>Данные по специализированным отделениям за 2021 год</t>
  </si>
  <si>
    <t xml:space="preserve"> </t>
  </si>
  <si>
    <t xml:space="preserve">     отделение милосердия             </t>
  </si>
  <si>
    <t xml:space="preserve">   отделение реабилитации или активного долгол-ия                </t>
  </si>
  <si>
    <t xml:space="preserve">     геронтопсихиатрические отделения</t>
  </si>
  <si>
    <t>Психоневрологическое в общем интернате или общее в ПНИ</t>
  </si>
  <si>
    <r>
      <t xml:space="preserve">            </t>
    </r>
    <r>
      <rPr>
        <b/>
        <i/>
        <sz val="10"/>
        <rFont val="Arial Cyr"/>
      </rPr>
      <t xml:space="preserve">В  С  Е  Г  О                            </t>
    </r>
  </si>
  <si>
    <t>Наименование учреждения</t>
  </si>
  <si>
    <t>к-во отделений</t>
  </si>
  <si>
    <t>к-во мест</t>
  </si>
  <si>
    <t>факт прожив</t>
  </si>
  <si>
    <t>общая площадь</t>
  </si>
  <si>
    <t>площадь на 1 чел</t>
  </si>
  <si>
    <t>прибыло за год</t>
  </si>
  <si>
    <t>выбыло за год</t>
  </si>
  <si>
    <t>умерло</t>
  </si>
  <si>
    <t>Вонышевский</t>
  </si>
  <si>
    <t>Заволжский</t>
  </si>
  <si>
    <t>Кологривский</t>
  </si>
  <si>
    <t>Октябрьский</t>
  </si>
  <si>
    <t>Семеновский</t>
  </si>
  <si>
    <t>ИТОГО по общему типу</t>
  </si>
  <si>
    <t>Кадыйский</t>
  </si>
  <si>
    <t>Островский</t>
  </si>
  <si>
    <t>Первомайский</t>
  </si>
  <si>
    <t>Кологривский ПНО</t>
  </si>
  <si>
    <t>Вонышевский ПНО</t>
  </si>
  <si>
    <t>Сусанинский</t>
  </si>
  <si>
    <t>ИТОГО по ПНИ</t>
  </si>
  <si>
    <t>Прошу уточнить количество отделений, 1-ый столбец таблицы</t>
  </si>
  <si>
    <t xml:space="preserve">                   Анализ</t>
  </si>
  <si>
    <t xml:space="preserve">                                       движения граждан пожилого возраста и инвалидов</t>
  </si>
  <si>
    <t xml:space="preserve">                                    в стационарных учреждениях в 2008 - 2021 годах</t>
  </si>
  <si>
    <t>коечная сеть</t>
  </si>
  <si>
    <t xml:space="preserve"> факт прожив</t>
  </si>
  <si>
    <t>поступило за год</t>
  </si>
  <si>
    <t>выбыло всего</t>
  </si>
  <si>
    <t>в т.ч. умерло</t>
  </si>
  <si>
    <t>Октябрьский ГЦ</t>
  </si>
  <si>
    <t>Первомайский ПНИ</t>
  </si>
  <si>
    <t>Первомайский д/дом</t>
  </si>
  <si>
    <t>ОСМР</t>
  </si>
  <si>
    <t>ВСЕГО</t>
  </si>
  <si>
    <t xml:space="preserve">                       Состав и движение проживающих  в 2021 году</t>
  </si>
  <si>
    <t xml:space="preserve">   из них</t>
  </si>
  <si>
    <t xml:space="preserve">ВСЕГО                     </t>
  </si>
  <si>
    <t>Обслужено за 2021год</t>
  </si>
  <si>
    <t>Наименование учреждений</t>
  </si>
  <si>
    <t>было на 01.01.2021</t>
  </si>
  <si>
    <t xml:space="preserve"> Всего на 1.01.22</t>
  </si>
  <si>
    <t>мужчин</t>
  </si>
  <si>
    <t>женщин</t>
  </si>
  <si>
    <t>инвалид.войны</t>
  </si>
  <si>
    <t>участ.войн</t>
  </si>
  <si>
    <t>ветер. труда</t>
  </si>
  <si>
    <t>труж. тыла</t>
  </si>
  <si>
    <t>репрессири реабилит.</t>
  </si>
  <si>
    <t>вдов погибших</t>
  </si>
  <si>
    <t>ветераны ВОВ</t>
  </si>
  <si>
    <t>блокадники</t>
  </si>
  <si>
    <t>1гр.</t>
  </si>
  <si>
    <t>2 гр.</t>
  </si>
  <si>
    <t xml:space="preserve"> 3гр.</t>
  </si>
  <si>
    <t>Всего инвалидов</t>
  </si>
  <si>
    <t>имеют ИПР</t>
  </si>
  <si>
    <t xml:space="preserve">не имеют группы инвлид
</t>
  </si>
  <si>
    <t>Принято за год</t>
  </si>
  <si>
    <t>Выбыло за год всего</t>
  </si>
  <si>
    <t xml:space="preserve"> выбыло сам.</t>
  </si>
  <si>
    <t xml:space="preserve">Приз. Недеесп. </t>
  </si>
  <si>
    <t>Приз. в 2021г.</t>
  </si>
  <si>
    <t>% недееспособности</t>
  </si>
  <si>
    <t>Летальность</t>
  </si>
  <si>
    <t>ИТОГО по общ. тип</t>
  </si>
  <si>
    <t>Первомайский вз/о</t>
  </si>
  <si>
    <t>Итого по ПНИ</t>
  </si>
  <si>
    <t>ВСЕГО 2021 год</t>
  </si>
  <si>
    <t xml:space="preserve">                 Возрастной состав проживающих в 2021 году</t>
  </si>
  <si>
    <t xml:space="preserve">Возр.состав    взрослые         </t>
  </si>
  <si>
    <t xml:space="preserve">           </t>
  </si>
  <si>
    <t>Срок проживания  в учреждени</t>
  </si>
  <si>
    <t>проживания в учреждении</t>
  </si>
  <si>
    <t xml:space="preserve">размер пенсии       </t>
  </si>
  <si>
    <t>наличие родствен</t>
  </si>
  <si>
    <t xml:space="preserve"> 18 -22</t>
  </si>
  <si>
    <t>23 - 25 лет</t>
  </si>
  <si>
    <t>26-29</t>
  </si>
  <si>
    <t xml:space="preserve"> 30 - 35 лет</t>
  </si>
  <si>
    <t>36 - 45 лет</t>
  </si>
  <si>
    <t>46-59 лет</t>
  </si>
  <si>
    <t>60 - 74</t>
  </si>
  <si>
    <t>75 - 79</t>
  </si>
  <si>
    <t>80 - 89</t>
  </si>
  <si>
    <t>90 и более</t>
  </si>
  <si>
    <t>Всего</t>
  </si>
  <si>
    <t xml:space="preserve"> находится на пост.режиме</t>
  </si>
  <si>
    <t xml:space="preserve">%% </t>
  </si>
  <si>
    <t>Средн. возр</t>
  </si>
  <si>
    <t>отказалось от соцпакета в 2021году</t>
  </si>
  <si>
    <t>менее 1 года</t>
  </si>
  <si>
    <t>1 - 3 лет</t>
  </si>
  <si>
    <t>3 - 5 лет</t>
  </si>
  <si>
    <t>5 - 10 лет</t>
  </si>
  <si>
    <t>10 - 15 лет</t>
  </si>
  <si>
    <t>15 - 20 лет</t>
  </si>
  <si>
    <t>свыше 20 лет</t>
  </si>
  <si>
    <t>минимальный</t>
  </si>
  <si>
    <t>максимальный</t>
  </si>
  <si>
    <t>средний</t>
  </si>
  <si>
    <t>одинокие (нет родст)</t>
  </si>
  <si>
    <t>родственники в КО</t>
  </si>
  <si>
    <t>родственники за пред. КО</t>
  </si>
  <si>
    <t>Всего имеют родственников</t>
  </si>
  <si>
    <t xml:space="preserve">  </t>
  </si>
  <si>
    <t xml:space="preserve">Октябрьский </t>
  </si>
  <si>
    <t>ИТОГО по общ.типу</t>
  </si>
  <si>
    <t>ВСЕГО 2021</t>
  </si>
  <si>
    <t xml:space="preserve">                 ДАННЫЕ</t>
  </si>
  <si>
    <t>об обеспечении инвалидов техническими средствами реабилитации в 2021 году</t>
  </si>
  <si>
    <t>реабилитационные мероприятия</t>
  </si>
  <si>
    <t>льготные медикаменты</t>
  </si>
  <si>
    <t>Наименование дома-интерната</t>
  </si>
  <si>
    <t>протезирование  (чел.)</t>
  </si>
  <si>
    <t xml:space="preserve"> слуховых аппаратов</t>
  </si>
  <si>
    <t>зубопротезирование</t>
  </si>
  <si>
    <t>санат-курор лечение</t>
  </si>
  <si>
    <t>другие</t>
  </si>
  <si>
    <t>трости</t>
  </si>
  <si>
    <t>костыли</t>
  </si>
  <si>
    <t>кресло-коляски</t>
  </si>
  <si>
    <t>холдунки</t>
  </si>
  <si>
    <t>памперсы</t>
  </si>
  <si>
    <t>кресло-стулья с санит.оснащением</t>
  </si>
  <si>
    <t>прибор для пис шриф Брайля</t>
  </si>
  <si>
    <t>ортопедическая обувь</t>
  </si>
  <si>
    <t>имеют право на льг. медикаметы</t>
  </si>
  <si>
    <t>к-во чел, получ. Льг.Медикам.</t>
  </si>
  <si>
    <t>отказались от соцпакета на 2021 год</t>
  </si>
  <si>
    <t>Итого по общему типу</t>
  </si>
  <si>
    <t>Итого по  ПНИ</t>
  </si>
  <si>
    <t xml:space="preserve"> Консультации специалистов и инфекционные заболевания</t>
  </si>
  <si>
    <t xml:space="preserve"> в 2021 году</t>
  </si>
  <si>
    <t>Дома-интернаты</t>
  </si>
  <si>
    <t xml:space="preserve">                         консультации специалистов</t>
  </si>
  <si>
    <t xml:space="preserve"> инфекционные заболевания </t>
  </si>
  <si>
    <t>№ п/п</t>
  </si>
  <si>
    <t>хирург</t>
  </si>
  <si>
    <t>психиатр</t>
  </si>
  <si>
    <t>окулист</t>
  </si>
  <si>
    <t>фтизиатр</t>
  </si>
  <si>
    <t>дерматолог</t>
  </si>
  <si>
    <t>невропатолог</t>
  </si>
  <si>
    <t>прочие</t>
  </si>
  <si>
    <t>всего</t>
  </si>
  <si>
    <t>Госпитализировано в ЛПУ</t>
  </si>
  <si>
    <t>дизентерия</t>
  </si>
  <si>
    <t>туберкулез</t>
  </si>
  <si>
    <t>гепатит</t>
  </si>
  <si>
    <t>чесотка</t>
  </si>
  <si>
    <t>грипп, ОРВ, энтеробиоз</t>
  </si>
  <si>
    <t>состоит на диспанс. учете</t>
  </si>
  <si>
    <t>Работа по профилактике туберкулеза в 2021 году</t>
  </si>
  <si>
    <t>Прож. на 1.01.21</t>
  </si>
  <si>
    <t>Прошли флюоргр</t>
  </si>
  <si>
    <t>Сделан анализ мокроты</t>
  </si>
  <si>
    <t>Другие обслед</t>
  </si>
  <si>
    <t>К-во персонала подл. Обслед. (чел.)</t>
  </si>
  <si>
    <t>Обследовано</t>
  </si>
  <si>
    <t>%%</t>
  </si>
  <si>
    <t>состоят на учете</t>
  </si>
  <si>
    <t>Зарегистрировано впервые</t>
  </si>
  <si>
    <t>Рецидивирующих</t>
  </si>
  <si>
    <t>Умероло</t>
  </si>
  <si>
    <t>Прож. на 1.01.22</t>
  </si>
  <si>
    <t>Всего по общему типу</t>
  </si>
  <si>
    <t>всего штатных должн.</t>
  </si>
  <si>
    <t>занято ставок</t>
  </si>
  <si>
    <t>%% укомплек</t>
  </si>
  <si>
    <t>работает человек</t>
  </si>
  <si>
    <t xml:space="preserve">1. </t>
  </si>
  <si>
    <t>2.</t>
  </si>
  <si>
    <t>4.</t>
  </si>
  <si>
    <t>5.</t>
  </si>
  <si>
    <t>Первомайский ДД</t>
  </si>
  <si>
    <t>Всего 2021</t>
  </si>
  <si>
    <t>Повышение квалификации медицинских работников домов-интернатов для престарелых и инвалидов</t>
  </si>
  <si>
    <t>в 2021 году</t>
  </si>
  <si>
    <t xml:space="preserve">                         Врачи                                        </t>
  </si>
  <si>
    <t xml:space="preserve">         Фельдшера                                      </t>
  </si>
  <si>
    <t xml:space="preserve"> Старшие(глав) медсестры             </t>
  </si>
  <si>
    <t xml:space="preserve"> Средний медперсонал </t>
  </si>
  <si>
    <t>Дом-интернат</t>
  </si>
  <si>
    <t>работает  всего</t>
  </si>
  <si>
    <t>Из всего работ. по совмес</t>
  </si>
  <si>
    <t>обучено в 2021 году</t>
  </si>
  <si>
    <t>обучалось за 5 лет</t>
  </si>
  <si>
    <t>имеют категорию.</t>
  </si>
  <si>
    <t>%% обученных</t>
  </si>
  <si>
    <t>%% имеющих категорию</t>
  </si>
  <si>
    <t xml:space="preserve">Всего работает человек </t>
  </si>
  <si>
    <t>обучено в 2021</t>
  </si>
  <si>
    <r>
      <t xml:space="preserve">                                          </t>
    </r>
    <r>
      <rPr>
        <sz val="12"/>
        <rFont val="Times New Roman"/>
      </rPr>
      <t>ДАННЫЕ</t>
    </r>
  </si>
  <si>
    <t>о расходовании средств на капитальный и текущий ремонт в 2021 году</t>
  </si>
  <si>
    <t xml:space="preserve">         источники финансирования (тыс.руб)</t>
  </si>
  <si>
    <t>Фактически израсходовано</t>
  </si>
  <si>
    <t>% исполнения</t>
  </si>
  <si>
    <t>ср-ва област.бюджета</t>
  </si>
  <si>
    <t xml:space="preserve"> ср-ва, поступившие от оплаты за соц.услуги (75%)</t>
  </si>
  <si>
    <t>Всего 2021 год</t>
  </si>
  <si>
    <r>
      <t xml:space="preserve">                                          </t>
    </r>
    <r>
      <rPr>
        <sz val="12"/>
        <rFont val="Times New Roman"/>
      </rPr>
      <t>ДАННЫЕ</t>
    </r>
  </si>
  <si>
    <t>о приобретении оборудования домами-интернатами в 2021 году</t>
  </si>
  <si>
    <t>медоборуд</t>
  </si>
  <si>
    <t>реабилит.обор.</t>
  </si>
  <si>
    <t>технол.оборуд</t>
  </si>
  <si>
    <t>прочее оборуд.</t>
  </si>
  <si>
    <t>автотранспорт</t>
  </si>
  <si>
    <t xml:space="preserve">      всего    </t>
  </si>
  <si>
    <t>к-во</t>
  </si>
  <si>
    <t>сумма (тыс.руб.)</t>
  </si>
  <si>
    <t>Кол-во</t>
  </si>
  <si>
    <t>Итого 2021 год</t>
  </si>
  <si>
    <t xml:space="preserve"> Жилая площадь в учреждениях на одного</t>
  </si>
  <si>
    <t>проживающего по состоянию на 1.01.2022 г.</t>
  </si>
  <si>
    <t>Фактически прожив        на 1.01.10 г</t>
  </si>
  <si>
    <t>Фактически прожив        на 1.01.11 г</t>
  </si>
  <si>
    <t>Фактически прожив        на 1.01.12 г</t>
  </si>
  <si>
    <t>Фактически прожив        на 1.01.13 г</t>
  </si>
  <si>
    <t>Фактически прожив        на 1.01.14 г</t>
  </si>
  <si>
    <t>Фактически прожив        на 1.01.15 г</t>
  </si>
  <si>
    <t>Фактически прожив        на 1.01.16 г</t>
  </si>
  <si>
    <t>Фактически прожив        на 1.01.17 г</t>
  </si>
  <si>
    <t>Фактически прожив        на 1.01.18 г</t>
  </si>
  <si>
    <t>Фактически прожив        на 1.01.19г</t>
  </si>
  <si>
    <t>Фактически прожив        на 1.01.20г</t>
  </si>
  <si>
    <t>Фактически прожив        на 1.01.21г</t>
  </si>
  <si>
    <t>Фактически прожив        на 1.01.22г</t>
  </si>
  <si>
    <t>Общая жилая площадь (кв.м)</t>
  </si>
  <si>
    <t>Факт. жилая площадь на 1 человека (кв.м)</t>
  </si>
  <si>
    <t>2009 год</t>
  </si>
  <si>
    <t>2010 год</t>
  </si>
  <si>
    <t>2011 год</t>
  </si>
  <si>
    <t>2012 год</t>
  </si>
  <si>
    <t>2013 год</t>
  </si>
  <si>
    <t>2016 год</t>
  </si>
  <si>
    <t>2014 год</t>
  </si>
  <si>
    <t>2015 год</t>
  </si>
  <si>
    <t>1.</t>
  </si>
  <si>
    <t>2 163,2</t>
  </si>
  <si>
    <t>3.</t>
  </si>
  <si>
    <t>Первомайский взр.</t>
  </si>
  <si>
    <t>6.</t>
  </si>
  <si>
    <t>Первомайский д/о</t>
  </si>
  <si>
    <t xml:space="preserve">   КУЛЬТУРНО-МАССОВАЯ И СПОРТИВНАЯ РАБОТА в 2021 году</t>
  </si>
  <si>
    <t>Книжн.фонд</t>
  </si>
  <si>
    <t>Газеты (виды)</t>
  </si>
  <si>
    <t>Журналы(виды)</t>
  </si>
  <si>
    <t>Наличие клуба, акт.зала</t>
  </si>
  <si>
    <t>Число мест</t>
  </si>
  <si>
    <t xml:space="preserve"> устан теле- видеоаппарт</t>
  </si>
  <si>
    <t xml:space="preserve">    Кружки        </t>
  </si>
  <si>
    <t>Спортив.секции</t>
  </si>
  <si>
    <t>Число учас.сам-ти</t>
  </si>
  <si>
    <t>Поставл.концерт своими силами</t>
  </si>
  <si>
    <t xml:space="preserve">Показано фильм </t>
  </si>
  <si>
    <t>Оформлено стенгазет</t>
  </si>
  <si>
    <t>Музыкальные инструменты (по видам)</t>
  </si>
  <si>
    <t>Спортивное оборудование (по видам)</t>
  </si>
  <si>
    <t>Спортивне соревнования</t>
  </si>
  <si>
    <t>Поездки</t>
  </si>
  <si>
    <t>Беседв, лекции, темат. програм., викторины, игры, праздники</t>
  </si>
  <si>
    <t>Экскурсии</t>
  </si>
  <si>
    <t>число участ</t>
  </si>
  <si>
    <t>в т.ч. прожив</t>
  </si>
  <si>
    <t>в д/и</t>
  </si>
  <si>
    <t>в др.  Учрежд</t>
  </si>
  <si>
    <t>в т.ч. беспл</t>
  </si>
  <si>
    <t>К-во выставок</t>
  </si>
  <si>
    <t xml:space="preserve">                                Данные о наличии специализированных отделений и лечебных кабинетов</t>
  </si>
  <si>
    <t>в домах-интернатах области по состоянию на 01.01.2022г.</t>
  </si>
  <si>
    <t>К-во мест в спец отдел.</t>
  </si>
  <si>
    <t xml:space="preserve">              Наличие работающих кабинетов                                                                                                           </t>
  </si>
  <si>
    <t>милосердия</t>
  </si>
  <si>
    <t>реабилитации или активного долголетия</t>
  </si>
  <si>
    <t>геронтопсихиатрическое, психоневрологическое или общее в ПНИ</t>
  </si>
  <si>
    <t>физиотерапевтичекие</t>
  </si>
  <si>
    <t>зубоврачебные</t>
  </si>
  <si>
    <t>ЛФК</t>
  </si>
  <si>
    <t>комната психолог разгрузки</t>
  </si>
  <si>
    <t xml:space="preserve"> ЭКГ</t>
  </si>
  <si>
    <t>УЗИ</t>
  </si>
  <si>
    <t>аэрофитотерапии</t>
  </si>
  <si>
    <t>массажный</t>
  </si>
  <si>
    <t>лаборатория</t>
  </si>
  <si>
    <t>Процедурный</t>
  </si>
  <si>
    <t>перевязочный</t>
  </si>
  <si>
    <t>Всего кабинетов</t>
  </si>
  <si>
    <t>Итого по  общему типу</t>
  </si>
  <si>
    <t>Средняя стоимость содерж. 1 чел/д (руб)</t>
  </si>
  <si>
    <t>Расходы на питание на 1 чел/д (руб)</t>
  </si>
  <si>
    <t>Расходы на медикаменты на 1 чел/д (руб)</t>
  </si>
  <si>
    <t>2013год</t>
  </si>
  <si>
    <t xml:space="preserve">всего </t>
  </si>
  <si>
    <t>в т.ч. област. Бюджет</t>
  </si>
  <si>
    <t>в т.ч. област.       Бюджет</t>
  </si>
  <si>
    <t>В среднем по д/и общ типа</t>
  </si>
  <si>
    <t>Средняя стоимость по ПНИ</t>
  </si>
  <si>
    <t>Средняя ст-ть по учрежден</t>
  </si>
  <si>
    <t>Средняя стоимость содержания 1 человека в стационарных социозащитных учреждениях</t>
  </si>
  <si>
    <t>Средняя стоимость содержания 1 чел/в месяц (руб)</t>
  </si>
  <si>
    <t>Средняя стоимость содердания 1 чел /в год(руб)</t>
  </si>
  <si>
    <t>2017 год</t>
  </si>
  <si>
    <r>
      <rPr>
        <sz val="12"/>
        <rFont val="Arial Cyr"/>
      </rPr>
      <t xml:space="preserve">     </t>
    </r>
    <r>
      <rPr>
        <b/>
        <sz val="12"/>
        <rFont val="Arial Cyr"/>
      </rPr>
      <t>Данные об укомплектованности штатов врачей и среднего медицинского персонала в 2021 году</t>
    </r>
  </si>
  <si>
    <t>(постоянных и совместителей вместе)</t>
  </si>
  <si>
    <t xml:space="preserve">       Врачи пост.и совм.           </t>
  </si>
  <si>
    <t xml:space="preserve">  Фельдшер   пост. и совм.   </t>
  </si>
  <si>
    <t xml:space="preserve">     зубн.врач пост. и совм.</t>
  </si>
  <si>
    <t xml:space="preserve"> медсестра  пост.и совм.     </t>
  </si>
  <si>
    <t>совместители</t>
  </si>
  <si>
    <t>к-во ставок по штату</t>
  </si>
  <si>
    <t>занято ставок врачей</t>
  </si>
  <si>
    <t>работает врачей (чел.)</t>
  </si>
  <si>
    <t>сред.медперсон занято ставок</t>
  </si>
  <si>
    <t>работает средн.медперсонал (чел.)</t>
  </si>
  <si>
    <t xml:space="preserve"> Итого по общему типу</t>
  </si>
  <si>
    <t xml:space="preserve">Первомайский </t>
  </si>
  <si>
    <r>
      <rPr>
        <sz val="10"/>
        <color theme="1"/>
        <rFont val="Times New Roman"/>
      </rPr>
      <t xml:space="preserve">       </t>
    </r>
    <r>
      <rPr>
        <sz val="12"/>
        <rFont val="Times New Roman"/>
      </rPr>
      <t>Работа лечебных кабинетов в домах-интернатах в 2021 году</t>
    </r>
  </si>
  <si>
    <t>прцедурный</t>
  </si>
  <si>
    <t>Отпущено процедур</t>
  </si>
  <si>
    <t>массажные</t>
  </si>
  <si>
    <t>Всего процедур</t>
  </si>
  <si>
    <t>Количество проживающих  домах-интернатах , находящихся  на постоянном постельном режиме</t>
  </si>
  <si>
    <t>Находится на постельном режиме</t>
  </si>
  <si>
    <t>2006 год</t>
  </si>
  <si>
    <t>2007 год</t>
  </si>
  <si>
    <t>2008 год</t>
  </si>
  <si>
    <t>Количество проживающих  в отделениях милосердия в домах-интернатах</t>
  </si>
  <si>
    <t>2018 год</t>
  </si>
  <si>
    <t>2019 год</t>
  </si>
  <si>
    <t>2020 год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</si>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</sst>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6" x14ac:knownFonts="1">
    <font>
      <sz val="10"/>
      <color theme="1"/>
      <name val="Arial Cyr"/>
    </font>
    <font>
      <u/>
      <sz val="10"/>
      <color indexed="20"/>
      <name val="Arial Cyr"/>
    </font>
    <font>
      <b/>
      <sz val="11"/>
      <name val="Arial Cyr"/>
    </font>
    <font>
      <b/>
      <i/>
      <sz val="10"/>
      <name val="Arial Cyr"/>
    </font>
    <font>
      <b/>
      <sz val="10"/>
      <name val="Arial Cyr"/>
    </font>
    <font>
      <b/>
      <sz val="8"/>
      <name val="Arial Cyr"/>
    </font>
    <font>
      <sz val="8"/>
      <name val="Arial Cyr"/>
    </font>
    <font>
      <sz val="10"/>
      <color indexed="2"/>
      <name val="Arial Cyr"/>
    </font>
    <font>
      <i/>
      <sz val="10"/>
      <name val="Arial Cyr"/>
    </font>
    <font>
      <b/>
      <i/>
      <sz val="10"/>
      <color indexed="2"/>
      <name val="Arial Cyr"/>
    </font>
    <font>
      <b/>
      <i/>
      <sz val="8"/>
      <name val="Arial Cyr"/>
    </font>
    <font>
      <sz val="10"/>
      <color indexed="64"/>
      <name val="Arial Cyr"/>
    </font>
    <font>
      <sz val="10"/>
      <color rgb="FF802060"/>
      <name val="Arial Cyr"/>
    </font>
    <font>
      <b/>
      <sz val="10"/>
      <color indexed="59"/>
      <name val="Arial Cyr"/>
    </font>
    <font>
      <sz val="10"/>
      <name val="Arial Cyr"/>
    </font>
    <font>
      <b/>
      <sz val="10"/>
      <color indexed="2"/>
      <name val="Arial Cyr"/>
    </font>
    <font>
      <b/>
      <i/>
      <sz val="8"/>
      <name val="Times New Roman"/>
    </font>
    <font>
      <b/>
      <i/>
      <sz val="14"/>
      <name val="Times New Roman"/>
    </font>
    <font>
      <i/>
      <sz val="8"/>
      <name val="Times New Roman"/>
    </font>
    <font>
      <i/>
      <sz val="8"/>
      <name val="Arial Cyr"/>
    </font>
    <font>
      <sz val="10"/>
      <color theme="1"/>
      <name val="Times New Roman"/>
    </font>
    <font>
      <b/>
      <sz val="10"/>
      <name val="Times New Roman"/>
    </font>
    <font>
      <sz val="10"/>
      <name val="Times New Roman"/>
    </font>
    <font>
      <b/>
      <i/>
      <sz val="10"/>
      <name val="Times New Roman"/>
    </font>
    <font>
      <sz val="9"/>
      <name val="Arial Cyr"/>
    </font>
    <font>
      <sz val="10"/>
      <color indexed="54"/>
      <name val="Times New Roman"/>
    </font>
    <font>
      <sz val="10"/>
      <color theme="8" tint="-0.499984740745262"/>
      <name val="Times New Roman"/>
    </font>
    <font>
      <sz val="10"/>
      <color rgb="FF336666"/>
      <name val="Times New Roman"/>
    </font>
    <font>
      <sz val="10"/>
      <color rgb="FF424242"/>
      <name val="Times New Roman"/>
    </font>
    <font>
      <b/>
      <sz val="10"/>
      <color theme="8" tint="-0.499984740745262"/>
      <name val="Times New Roman"/>
    </font>
    <font>
      <i/>
      <sz val="10"/>
      <name val="Times New Roman"/>
    </font>
    <font>
      <b/>
      <i/>
      <sz val="10"/>
      <color theme="8" tint="-0.499984740745262"/>
      <name val="Times New Roman"/>
    </font>
    <font>
      <sz val="10"/>
      <color indexed="59"/>
      <name val="Times New Roman"/>
    </font>
    <font>
      <b/>
      <i/>
      <sz val="10"/>
      <color indexed="59"/>
      <name val="Times New Roman"/>
    </font>
    <font>
      <sz val="10"/>
      <color indexed="64"/>
      <name val="Times New Roman"/>
    </font>
    <font>
      <b/>
      <sz val="12"/>
      <name val="Arial Cyr"/>
    </font>
    <font>
      <b/>
      <sz val="12"/>
      <name val="Times New Roman"/>
    </font>
    <font>
      <sz val="10"/>
      <color rgb="FF002060"/>
      <name val="Times New Roman"/>
    </font>
    <font>
      <sz val="10"/>
      <color indexed="18"/>
      <name val="Times New Roman"/>
    </font>
    <font>
      <b/>
      <sz val="10"/>
      <color rgb="FF002060"/>
      <name val="Times New Roman"/>
    </font>
    <font>
      <sz val="10"/>
      <color rgb="FF802060"/>
      <name val="Times New Roman"/>
    </font>
    <font>
      <sz val="10"/>
      <color indexed="2"/>
      <name val="Times New Roman"/>
    </font>
    <font>
      <sz val="12"/>
      <name val="Arial Cyr"/>
    </font>
    <font>
      <sz val="12"/>
      <name val="Times New Roman"/>
    </font>
    <font>
      <sz val="12"/>
      <color theme="8" tint="-0.499984740745262"/>
      <name val="Times New Roman"/>
    </font>
    <font>
      <b/>
      <sz val="12"/>
      <color theme="8" tint="-0.499984740745262"/>
      <name val="Times New Roman"/>
    </font>
    <font>
      <b/>
      <i/>
      <sz val="12"/>
      <name val="Times New Roman"/>
    </font>
    <font>
      <b/>
      <sz val="12"/>
      <color indexed="64"/>
      <name val="Times New Roman"/>
    </font>
    <font>
      <sz val="12"/>
      <color indexed="64"/>
      <name val="Times New Roman"/>
    </font>
    <font>
      <b/>
      <i/>
      <sz val="12"/>
      <color theme="8" tint="-0.499984740745262"/>
      <name val="Times New Roman"/>
    </font>
    <font>
      <sz val="12"/>
      <color rgb="FF002060"/>
      <name val="Times New Roman"/>
    </font>
    <font>
      <i/>
      <sz val="12"/>
      <name val="Times New Roman"/>
    </font>
    <font>
      <sz val="8"/>
      <name val="Times New Roman"/>
    </font>
    <font>
      <b/>
      <i/>
      <sz val="12"/>
      <color indexed="18"/>
      <name val="Times New Roman"/>
    </font>
    <font>
      <b/>
      <i/>
      <sz val="12"/>
      <color rgb="FF002060"/>
      <name val="Times New Roman"/>
    </font>
    <font>
      <i/>
      <sz val="12"/>
      <color rgb="FF002060"/>
      <name val="Times New Roman"/>
    </font>
    <font>
      <b/>
      <i/>
      <sz val="12"/>
      <name val="Arial Cyr"/>
    </font>
    <font>
      <b/>
      <sz val="11"/>
      <name val="Times New Roman"/>
    </font>
    <font>
      <sz val="11"/>
      <name val="Times New Roman"/>
    </font>
    <font>
      <b/>
      <sz val="8"/>
      <name val="Times New Roman"/>
    </font>
    <font>
      <sz val="11"/>
      <color theme="1"/>
      <name val="Times New Roman"/>
    </font>
    <font>
      <sz val="8"/>
      <color theme="8" tint="-0.499984740745262"/>
      <name val="Times New Roman"/>
    </font>
    <font>
      <b/>
      <sz val="8"/>
      <color theme="8" tint="-0.499984740745262"/>
      <name val="Times New Roman"/>
    </font>
    <font>
      <sz val="8"/>
      <color rgb="FF802060"/>
      <name val="Times New Roman"/>
    </font>
    <font>
      <sz val="8"/>
      <color indexed="64"/>
      <name val="Times New Roman"/>
    </font>
    <font>
      <sz val="11"/>
      <name val="Arial Cyr"/>
    </font>
    <font>
      <sz val="10"/>
      <color theme="1"/>
      <name val="Times New Roman"/>
    </font>
    <font>
      <sz val="11"/>
      <color rgb="FF002060"/>
      <name val="Times New Roman"/>
    </font>
    <font>
      <sz val="10"/>
      <color indexed="23"/>
      <name val="Times New Roman"/>
    </font>
    <font>
      <sz val="14"/>
      <name val="Times New Roman"/>
    </font>
    <font>
      <sz val="14"/>
      <color theme="1"/>
      <name val="Times New Roman"/>
    </font>
    <font>
      <b/>
      <sz val="14"/>
      <name val="Times New Roman"/>
    </font>
    <font>
      <sz val="14"/>
      <color rgb="FF336666"/>
      <name val="Times New Roman"/>
    </font>
    <font>
      <sz val="18"/>
      <name val="Arial Cyr"/>
    </font>
    <font>
      <sz val="14"/>
      <color rgb="FF002060"/>
      <name val="Times New Roman"/>
    </font>
    <font>
      <sz val="14"/>
      <color indexed="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5"/>
        <bgColor indexed="64"/>
      </patternFill>
    </fill>
    <fill>
      <patternFill patternType="solid">
        <fgColor theme="0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indexed="2"/>
        <bgColor indexed="2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868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4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textRotation="90" wrapText="1"/>
    </xf>
    <xf numFmtId="0" fontId="0" fillId="0" borderId="7" xfId="0" applyBorder="1" applyAlignment="1">
      <alignment horizontal="center" textRotation="90" wrapText="1"/>
    </xf>
    <xf numFmtId="0" fontId="0" fillId="0" borderId="8" xfId="0" applyBorder="1" applyAlignment="1">
      <alignment horizontal="center" textRotation="90" wrapText="1"/>
    </xf>
    <xf numFmtId="0" fontId="0" fillId="0" borderId="9" xfId="0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textRotation="90" wrapText="1"/>
    </xf>
    <xf numFmtId="0" fontId="4" fillId="0" borderId="8" xfId="0" applyFont="1" applyBorder="1" applyAlignment="1">
      <alignment horizontal="center" textRotation="90" wrapText="1"/>
    </xf>
    <xf numFmtId="0" fontId="5" fillId="0" borderId="10" xfId="0" applyFont="1" applyBorder="1"/>
    <xf numFmtId="0" fontId="0" fillId="0" borderId="11" xfId="0" applyBorder="1"/>
    <xf numFmtId="0" fontId="0" fillId="0" borderId="12" xfId="0" applyBorder="1"/>
    <xf numFmtId="164" fontId="0" fillId="0" borderId="12" xfId="0" applyNumberFormat="1" applyBorder="1"/>
    <xf numFmtId="0" fontId="0" fillId="0" borderId="13" xfId="0" applyBorder="1"/>
    <xf numFmtId="0" fontId="4" fillId="0" borderId="11" xfId="0" applyFont="1" applyBorder="1"/>
    <xf numFmtId="0" fontId="4" fillId="0" borderId="12" xfId="0" applyFont="1" applyBorder="1"/>
    <xf numFmtId="164" fontId="0" fillId="0" borderId="14" xfId="0" applyNumberFormat="1" applyBorder="1"/>
    <xf numFmtId="0" fontId="4" fillId="0" borderId="13" xfId="0" applyFont="1" applyBorder="1"/>
    <xf numFmtId="0" fontId="6" fillId="0" borderId="10" xfId="0" applyFont="1" applyBorder="1"/>
    <xf numFmtId="0" fontId="6" fillId="0" borderId="15" xfId="0" applyFont="1" applyBorder="1"/>
    <xf numFmtId="0" fontId="7" fillId="0" borderId="12" xfId="0" applyFont="1" applyBorder="1"/>
    <xf numFmtId="0" fontId="7" fillId="0" borderId="13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7" fillId="0" borderId="0" xfId="0" applyFont="1"/>
    <xf numFmtId="0" fontId="6" fillId="0" borderId="16" xfId="0" applyFont="1" applyBorder="1"/>
    <xf numFmtId="0" fontId="0" fillId="0" borderId="17" xfId="0" applyBorder="1"/>
    <xf numFmtId="0" fontId="0" fillId="0" borderId="14" xfId="0" applyBorder="1"/>
    <xf numFmtId="0" fontId="0" fillId="0" borderId="18" xfId="0" applyBorder="1"/>
    <xf numFmtId="0" fontId="4" fillId="0" borderId="17" xfId="0" applyFont="1" applyBorder="1"/>
    <xf numFmtId="0" fontId="4" fillId="0" borderId="14" xfId="0" applyFont="1" applyBorder="1"/>
    <xf numFmtId="0" fontId="4" fillId="0" borderId="18" xfId="0" applyFont="1" applyBorder="1"/>
    <xf numFmtId="0" fontId="4" fillId="0" borderId="0" xfId="0" applyFont="1"/>
    <xf numFmtId="0" fontId="10" fillId="0" borderId="2" xfId="0" applyFont="1" applyBorder="1" applyAlignment="1">
      <alignment wrapText="1"/>
    </xf>
    <xf numFmtId="0" fontId="4" fillId="0" borderId="19" xfId="0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0" fillId="0" borderId="20" xfId="0" applyNumberFormat="1" applyBorder="1"/>
    <xf numFmtId="0" fontId="4" fillId="0" borderId="21" xfId="0" applyFont="1" applyBorder="1"/>
    <xf numFmtId="0" fontId="11" fillId="2" borderId="22" xfId="0" applyFont="1" applyFill="1" applyBorder="1"/>
    <xf numFmtId="0" fontId="11" fillId="2" borderId="23" xfId="0" applyFont="1" applyFill="1" applyBorder="1"/>
    <xf numFmtId="1" fontId="11" fillId="2" borderId="23" xfId="0" applyNumberFormat="1" applyFont="1" applyFill="1" applyBorder="1"/>
    <xf numFmtId="1" fontId="11" fillId="2" borderId="9" xfId="0" applyNumberFormat="1" applyFont="1" applyFill="1" applyBorder="1"/>
    <xf numFmtId="1" fontId="11" fillId="2" borderId="22" xfId="0" applyNumberFormat="1" applyFont="1" applyFill="1" applyBorder="1"/>
    <xf numFmtId="164" fontId="11" fillId="2" borderId="23" xfId="0" applyNumberFormat="1" applyFont="1" applyFill="1" applyBorder="1"/>
    <xf numFmtId="0" fontId="11" fillId="2" borderId="9" xfId="0" applyFont="1" applyFill="1" applyBorder="1"/>
    <xf numFmtId="0" fontId="12" fillId="2" borderId="22" xfId="0" applyFont="1" applyFill="1" applyBorder="1"/>
    <xf numFmtId="0" fontId="12" fillId="2" borderId="23" xfId="0" applyFont="1" applyFill="1" applyBorder="1"/>
    <xf numFmtId="0" fontId="12" fillId="2" borderId="9" xfId="0" applyFont="1" applyFill="1" applyBorder="1"/>
    <xf numFmtId="0" fontId="13" fillId="2" borderId="22" xfId="0" applyFont="1" applyFill="1" applyBorder="1"/>
    <xf numFmtId="1" fontId="4" fillId="0" borderId="12" xfId="0" applyNumberFormat="1" applyFont="1" applyBorder="1"/>
    <xf numFmtId="0" fontId="13" fillId="2" borderId="23" xfId="0" applyFont="1" applyFill="1" applyBorder="1"/>
    <xf numFmtId="0" fontId="13" fillId="2" borderId="9" xfId="0" applyFont="1" applyFill="1" applyBorder="1"/>
    <xf numFmtId="0" fontId="7" fillId="0" borderId="11" xfId="0" applyFont="1" applyBorder="1"/>
    <xf numFmtId="0" fontId="14" fillId="0" borderId="12" xfId="0" applyFont="1" applyBorder="1"/>
    <xf numFmtId="164" fontId="14" fillId="0" borderId="12" xfId="0" applyNumberFormat="1" applyFont="1" applyBorder="1"/>
    <xf numFmtId="0" fontId="15" fillId="0" borderId="12" xfId="0" applyFont="1" applyBorder="1"/>
    <xf numFmtId="0" fontId="15" fillId="0" borderId="13" xfId="0" applyFont="1" applyBorder="1"/>
    <xf numFmtId="0" fontId="7" fillId="0" borderId="14" xfId="0" applyFont="1" applyBorder="1"/>
    <xf numFmtId="0" fontId="7" fillId="0" borderId="17" xfId="0" applyFont="1" applyBorder="1"/>
    <xf numFmtId="0" fontId="14" fillId="0" borderId="14" xfId="0" applyFont="1" applyBorder="1"/>
    <xf numFmtId="164" fontId="14" fillId="0" borderId="14" xfId="0" applyNumberFormat="1" applyFont="1" applyBorder="1"/>
    <xf numFmtId="0" fontId="15" fillId="0" borderId="14" xfId="0" applyFont="1" applyBorder="1"/>
    <xf numFmtId="0" fontId="15" fillId="0" borderId="18" xfId="0" applyFont="1" applyBorder="1"/>
    <xf numFmtId="0" fontId="16" fillId="0" borderId="2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4" fillId="0" borderId="23" xfId="0" applyFont="1" applyBorder="1"/>
    <xf numFmtId="164" fontId="4" fillId="0" borderId="23" xfId="0" applyNumberFormat="1" applyFont="1" applyBorder="1"/>
    <xf numFmtId="164" fontId="0" fillId="0" borderId="23" xfId="0" applyNumberFormat="1" applyBorder="1"/>
    <xf numFmtId="0" fontId="4" fillId="0" borderId="24" xfId="0" applyFont="1" applyBorder="1"/>
    <xf numFmtId="0" fontId="18" fillId="0" borderId="28" xfId="0" applyFont="1" applyBorder="1" applyAlignment="1">
      <alignment wrapText="1"/>
    </xf>
    <xf numFmtId="0" fontId="14" fillId="0" borderId="23" xfId="0" applyFont="1" applyBorder="1"/>
    <xf numFmtId="164" fontId="14" fillId="0" borderId="23" xfId="0" applyNumberFormat="1" applyFont="1" applyBorder="1"/>
    <xf numFmtId="0" fontId="19" fillId="0" borderId="29" xfId="0" applyFont="1" applyBorder="1"/>
    <xf numFmtId="0" fontId="8" fillId="0" borderId="25" xfId="0" applyFont="1" applyBorder="1"/>
    <xf numFmtId="0" fontId="14" fillId="0" borderId="30" xfId="0" applyFont="1" applyBorder="1"/>
    <xf numFmtId="0" fontId="0" fillId="0" borderId="25" xfId="0" applyBorder="1"/>
    <xf numFmtId="0" fontId="0" fillId="0" borderId="0" xfId="0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0" fillId="0" borderId="0" xfId="0" applyFont="1"/>
    <xf numFmtId="0" fontId="23" fillId="0" borderId="32" xfId="0" applyFont="1" applyBorder="1" applyAlignment="1">
      <alignment horizontal="center"/>
    </xf>
    <xf numFmtId="0" fontId="23" fillId="0" borderId="31" xfId="0" applyFont="1" applyBorder="1" applyAlignment="1">
      <alignment horizontal="center" wrapText="1"/>
    </xf>
    <xf numFmtId="0" fontId="23" fillId="0" borderId="31" xfId="0" applyFont="1" applyBorder="1" applyAlignment="1">
      <alignment horizontal="center"/>
    </xf>
    <xf numFmtId="0" fontId="23" fillId="0" borderId="31" xfId="0" applyFont="1" applyBorder="1" applyAlignment="1">
      <alignment horizontal="left"/>
    </xf>
    <xf numFmtId="0" fontId="23" fillId="0" borderId="32" xfId="0" applyFont="1" applyBorder="1" applyAlignment="1">
      <alignment horizontal="center" wrapText="1"/>
    </xf>
    <xf numFmtId="14" fontId="23" fillId="0" borderId="31" xfId="0" applyNumberFormat="1" applyFont="1" applyBorder="1" applyAlignment="1">
      <alignment horizontal="center" textRotation="90" wrapText="1"/>
    </xf>
    <xf numFmtId="0" fontId="23" fillId="0" borderId="31" xfId="0" applyFont="1" applyBorder="1" applyAlignment="1">
      <alignment horizontal="center" textRotation="90"/>
    </xf>
    <xf numFmtId="0" fontId="23" fillId="0" borderId="31" xfId="0" applyFont="1" applyBorder="1" applyAlignment="1">
      <alignment horizontal="center" textRotation="90" wrapText="1"/>
    </xf>
    <xf numFmtId="49" fontId="21" fillId="0" borderId="31" xfId="0" applyNumberFormat="1" applyFont="1" applyBorder="1" applyAlignment="1">
      <alignment textRotation="90" wrapText="1"/>
    </xf>
    <xf numFmtId="164" fontId="21" fillId="0" borderId="31" xfId="0" applyNumberFormat="1" applyFont="1" applyBorder="1" applyAlignment="1">
      <alignment textRotation="90"/>
    </xf>
    <xf numFmtId="0" fontId="24" fillId="0" borderId="0" xfId="0" applyFont="1"/>
    <xf numFmtId="0" fontId="22" fillId="0" borderId="31" xfId="0" applyFont="1" applyBorder="1"/>
    <xf numFmtId="0" fontId="25" fillId="0" borderId="31" xfId="0" applyFont="1" applyBorder="1"/>
    <xf numFmtId="164" fontId="22" fillId="0" borderId="31" xfId="0" applyNumberFormat="1" applyFont="1" applyBorder="1"/>
    <xf numFmtId="164" fontId="26" fillId="0" borderId="31" xfId="0" applyNumberFormat="1" applyFont="1" applyBorder="1"/>
    <xf numFmtId="0" fontId="20" fillId="0" borderId="31" xfId="0" applyFont="1" applyBorder="1"/>
    <xf numFmtId="0" fontId="0" fillId="0" borderId="0" xfId="0" applyAlignment="1">
      <alignment vertical="top" wrapText="1"/>
    </xf>
    <xf numFmtId="0" fontId="26" fillId="0" borderId="31" xfId="0" applyFont="1" applyBorder="1"/>
    <xf numFmtId="0" fontId="27" fillId="0" borderId="31" xfId="0" applyFont="1" applyBorder="1"/>
    <xf numFmtId="0" fontId="21" fillId="0" borderId="31" xfId="0" applyFont="1" applyBorder="1" applyAlignment="1">
      <alignment wrapText="1"/>
    </xf>
    <xf numFmtId="0" fontId="21" fillId="0" borderId="31" xfId="0" applyFont="1" applyBorder="1"/>
    <xf numFmtId="164" fontId="21" fillId="0" borderId="31" xfId="0" applyNumberFormat="1" applyFont="1" applyBorder="1"/>
    <xf numFmtId="0" fontId="22" fillId="2" borderId="31" xfId="0" applyFont="1" applyFill="1" applyBorder="1"/>
    <xf numFmtId="0" fontId="28" fillId="2" borderId="31" xfId="0" applyFont="1" applyFill="1" applyBorder="1"/>
    <xf numFmtId="164" fontId="25" fillId="0" borderId="31" xfId="0" applyNumberFormat="1" applyFont="1" applyBorder="1"/>
    <xf numFmtId="164" fontId="27" fillId="0" borderId="31" xfId="0" applyNumberFormat="1" applyFont="1" applyBorder="1"/>
    <xf numFmtId="164" fontId="29" fillId="0" borderId="31" xfId="0" applyNumberFormat="1" applyFont="1" applyBorder="1"/>
    <xf numFmtId="0" fontId="22" fillId="3" borderId="31" xfId="0" applyFont="1" applyFill="1" applyBorder="1"/>
    <xf numFmtId="0" fontId="30" fillId="3" borderId="31" xfId="0" applyFont="1" applyFill="1" applyBorder="1"/>
    <xf numFmtId="0" fontId="23" fillId="3" borderId="31" xfId="0" applyFont="1" applyFill="1" applyBorder="1"/>
    <xf numFmtId="1" fontId="22" fillId="3" borderId="31" xfId="0" applyNumberFormat="1" applyFont="1" applyFill="1" applyBorder="1"/>
    <xf numFmtId="164" fontId="22" fillId="3" borderId="31" xfId="0" applyNumberFormat="1" applyFont="1" applyFill="1" applyBorder="1"/>
    <xf numFmtId="0" fontId="23" fillId="0" borderId="31" xfId="0" applyFont="1" applyBorder="1"/>
    <xf numFmtId="0" fontId="21" fillId="0" borderId="31" xfId="0" applyFont="1" applyBorder="1" applyAlignment="1">
      <alignment horizontal="right"/>
    </xf>
    <xf numFmtId="0" fontId="5" fillId="0" borderId="0" xfId="0" applyFont="1"/>
    <xf numFmtId="0" fontId="20" fillId="0" borderId="31" xfId="0" applyFont="1" applyBorder="1" applyAlignment="1">
      <alignment horizontal="right"/>
    </xf>
    <xf numFmtId="0" fontId="0" fillId="0" borderId="33" xfId="0" applyBorder="1" applyAlignment="1">
      <alignment horizontal="right"/>
    </xf>
    <xf numFmtId="0" fontId="6" fillId="0" borderId="0" xfId="0" applyFont="1"/>
    <xf numFmtId="0" fontId="22" fillId="0" borderId="31" xfId="0" applyFont="1" applyBorder="1" applyAlignment="1">
      <alignment horizontal="left"/>
    </xf>
    <xf numFmtId="0" fontId="22" fillId="0" borderId="31" xfId="0" applyFont="1" applyBorder="1" applyAlignment="1">
      <alignment horizontal="center" wrapText="1"/>
    </xf>
    <xf numFmtId="0" fontId="22" fillId="0" borderId="31" xfId="0" applyFont="1" applyBorder="1" applyAlignment="1">
      <alignment horizontal="center" textRotation="90" wrapText="1"/>
    </xf>
    <xf numFmtId="0" fontId="21" fillId="0" borderId="31" xfId="0" applyFont="1" applyBorder="1" applyAlignment="1">
      <alignment horizontal="center" textRotation="90" wrapText="1"/>
    </xf>
    <xf numFmtId="0" fontId="22" fillId="0" borderId="31" xfId="0" applyFont="1" applyBorder="1" applyAlignment="1">
      <alignment textRotation="90" wrapText="1"/>
    </xf>
    <xf numFmtId="0" fontId="22" fillId="0" borderId="31" xfId="0" applyFont="1" applyBorder="1" applyAlignment="1">
      <alignment vertical="top" wrapText="1"/>
    </xf>
    <xf numFmtId="0" fontId="6" fillId="0" borderId="0" xfId="0" applyFont="1" applyAlignment="1">
      <alignment textRotation="90" wrapText="1"/>
    </xf>
    <xf numFmtId="0" fontId="6" fillId="0" borderId="0" xfId="0" applyFont="1" applyAlignment="1">
      <alignment vertical="top" wrapText="1"/>
    </xf>
    <xf numFmtId="1" fontId="23" fillId="0" borderId="31" xfId="0" applyNumberFormat="1" applyFont="1" applyBorder="1"/>
    <xf numFmtId="2" fontId="23" fillId="0" borderId="31" xfId="0" applyNumberFormat="1" applyFont="1" applyBorder="1"/>
    <xf numFmtId="0" fontId="29" fillId="0" borderId="31" xfId="0" applyFont="1" applyBorder="1"/>
    <xf numFmtId="0" fontId="31" fillId="0" borderId="31" xfId="0" applyFont="1" applyBorder="1"/>
    <xf numFmtId="1" fontId="31" fillId="0" borderId="31" xfId="0" applyNumberFormat="1" applyFont="1" applyBorder="1"/>
    <xf numFmtId="2" fontId="26" fillId="0" borderId="31" xfId="0" applyNumberFormat="1" applyFont="1" applyBorder="1"/>
    <xf numFmtId="2" fontId="31" fillId="0" borderId="31" xfId="0" applyNumberFormat="1" applyFont="1" applyBorder="1"/>
    <xf numFmtId="2" fontId="22" fillId="0" borderId="31" xfId="0" applyNumberFormat="1" applyFont="1" applyBorder="1"/>
    <xf numFmtId="0" fontId="22" fillId="0" borderId="31" xfId="0" applyFont="1" applyBorder="1" applyAlignment="1">
      <alignment wrapText="1"/>
    </xf>
    <xf numFmtId="2" fontId="30" fillId="0" borderId="31" xfId="0" applyNumberFormat="1" applyFont="1" applyBorder="1"/>
    <xf numFmtId="0" fontId="23" fillId="0" borderId="31" xfId="0" applyFont="1" applyBorder="1" applyAlignment="1">
      <alignment wrapText="1"/>
    </xf>
    <xf numFmtId="0" fontId="10" fillId="0" borderId="0" xfId="0" applyFont="1"/>
    <xf numFmtId="0" fontId="22" fillId="4" borderId="31" xfId="0" applyFont="1" applyFill="1" applyBorder="1"/>
    <xf numFmtId="0" fontId="32" fillId="4" borderId="31" xfId="0" applyFont="1" applyFill="1" applyBorder="1"/>
    <xf numFmtId="0" fontId="21" fillId="5" borderId="31" xfId="0" applyFont="1" applyFill="1" applyBorder="1"/>
    <xf numFmtId="0" fontId="28" fillId="4" borderId="31" xfId="0" applyFont="1" applyFill="1" applyBorder="1"/>
    <xf numFmtId="164" fontId="22" fillId="5" borderId="31" xfId="0" applyNumberFormat="1" applyFont="1" applyFill="1" applyBorder="1"/>
    <xf numFmtId="0" fontId="23" fillId="4" borderId="31" xfId="0" applyFont="1" applyFill="1" applyBorder="1"/>
    <xf numFmtId="1" fontId="33" fillId="4" borderId="31" xfId="0" applyNumberFormat="1" applyFont="1" applyFill="1" applyBorder="1"/>
    <xf numFmtId="2" fontId="34" fillId="4" borderId="31" xfId="0" applyNumberFormat="1" applyFont="1" applyFill="1" applyBorder="1"/>
    <xf numFmtId="0" fontId="34" fillId="4" borderId="31" xfId="0" applyFont="1" applyFill="1" applyBorder="1"/>
    <xf numFmtId="0" fontId="22" fillId="5" borderId="31" xfId="0" applyFont="1" applyFill="1" applyBorder="1"/>
    <xf numFmtId="2" fontId="22" fillId="3" borderId="31" xfId="0" applyNumberFormat="1" applyFont="1" applyFill="1" applyBorder="1"/>
    <xf numFmtId="0" fontId="21" fillId="0" borderId="31" xfId="0" applyFont="1" applyBorder="1" applyAlignment="1">
      <alignment vertical="top" wrapText="1"/>
    </xf>
    <xf numFmtId="164" fontId="23" fillId="0" borderId="31" xfId="0" applyNumberFormat="1" applyFont="1" applyBorder="1"/>
    <xf numFmtId="0" fontId="10" fillId="0" borderId="0" xfId="0" applyFont="1" applyAlignment="1">
      <alignment wrapText="1"/>
    </xf>
    <xf numFmtId="2" fontId="10" fillId="0" borderId="0" xfId="0" applyNumberFormat="1" applyFont="1"/>
    <xf numFmtId="164" fontId="10" fillId="0" borderId="0" xfId="0" applyNumberFormat="1" applyFont="1"/>
    <xf numFmtId="0" fontId="10" fillId="0" borderId="0" xfId="0" applyFont="1" applyAlignment="1">
      <alignment horizontal="right" wrapText="1"/>
    </xf>
    <xf numFmtId="0" fontId="19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wrapText="1"/>
    </xf>
    <xf numFmtId="0" fontId="21" fillId="0" borderId="34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" xfId="0" applyFont="1" applyBorder="1"/>
    <xf numFmtId="0" fontId="21" fillId="0" borderId="3" xfId="0" applyFont="1" applyBorder="1"/>
    <xf numFmtId="0" fontId="21" fillId="0" borderId="34" xfId="0" applyFont="1" applyBorder="1"/>
    <xf numFmtId="0" fontId="35" fillId="0" borderId="0" xfId="0" applyFont="1"/>
    <xf numFmtId="0" fontId="21" fillId="0" borderId="35" xfId="0" applyFont="1" applyBorder="1" applyAlignment="1">
      <alignment horizontal="center" wrapText="1"/>
    </xf>
    <xf numFmtId="0" fontId="21" fillId="0" borderId="36" xfId="0" applyFont="1" applyBorder="1" applyAlignment="1">
      <alignment horizontal="center" textRotation="90" wrapText="1"/>
    </xf>
    <xf numFmtId="0" fontId="21" fillId="0" borderId="2" xfId="0" applyFont="1" applyBorder="1" applyAlignment="1">
      <alignment horizontal="center" textRotation="90" wrapText="1"/>
    </xf>
    <xf numFmtId="0" fontId="21" fillId="0" borderId="37" xfId="0" applyFont="1" applyBorder="1" applyAlignment="1">
      <alignment horizontal="center" textRotation="90" wrapText="1"/>
    </xf>
    <xf numFmtId="0" fontId="21" fillId="0" borderId="38" xfId="0" applyFont="1" applyBorder="1" applyAlignment="1">
      <alignment horizontal="center" textRotation="90" wrapText="1"/>
    </xf>
    <xf numFmtId="0" fontId="21" fillId="0" borderId="39" xfId="0" applyFont="1" applyBorder="1" applyAlignment="1">
      <alignment horizontal="center" textRotation="90" wrapText="1"/>
    </xf>
    <xf numFmtId="0" fontId="21" fillId="0" borderId="28" xfId="0" applyFont="1" applyBorder="1" applyAlignment="1">
      <alignment textRotation="90" wrapText="1"/>
    </xf>
    <xf numFmtId="0" fontId="21" fillId="0" borderId="40" xfId="0" applyFont="1" applyBorder="1" applyAlignment="1">
      <alignment textRotation="90" wrapText="1"/>
    </xf>
    <xf numFmtId="0" fontId="21" fillId="0" borderId="36" xfId="0" applyFont="1" applyBorder="1" applyAlignment="1">
      <alignment textRotation="90" wrapText="1"/>
    </xf>
    <xf numFmtId="0" fontId="36" fillId="0" borderId="0" xfId="0" applyFont="1"/>
    <xf numFmtId="0" fontId="22" fillId="0" borderId="29" xfId="0" applyFont="1" applyBorder="1"/>
    <xf numFmtId="1" fontId="22" fillId="0" borderId="41" xfId="0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" fontId="22" fillId="0" borderId="42" xfId="0" applyNumberFormat="1" applyFont="1" applyBorder="1" applyAlignment="1">
      <alignment horizontal="center"/>
    </xf>
    <xf numFmtId="1" fontId="22" fillId="0" borderId="43" xfId="0" applyNumberFormat="1" applyFont="1" applyBorder="1" applyAlignment="1">
      <alignment horizontal="center"/>
    </xf>
    <xf numFmtId="1" fontId="22" fillId="0" borderId="44" xfId="0" applyNumberFormat="1" applyFont="1" applyBorder="1" applyAlignment="1">
      <alignment horizontal="center"/>
    </xf>
    <xf numFmtId="1" fontId="22" fillId="0" borderId="22" xfId="0" applyNumberFormat="1" applyFont="1" applyBorder="1" applyAlignment="1">
      <alignment horizontal="center" wrapText="1"/>
    </xf>
    <xf numFmtId="1" fontId="22" fillId="0" borderId="29" xfId="0" applyNumberFormat="1" applyFont="1" applyBorder="1" applyAlignment="1">
      <alignment horizontal="center"/>
    </xf>
    <xf numFmtId="164" fontId="22" fillId="0" borderId="22" xfId="0" applyNumberFormat="1" applyFont="1" applyBorder="1" applyAlignment="1">
      <alignment horizontal="center"/>
    </xf>
    <xf numFmtId="0" fontId="22" fillId="0" borderId="25" xfId="0" applyFont="1" applyBorder="1"/>
    <xf numFmtId="1" fontId="37" fillId="0" borderId="41" xfId="0" applyNumberFormat="1" applyFont="1" applyBorder="1" applyAlignment="1">
      <alignment horizontal="center"/>
    </xf>
    <xf numFmtId="1" fontId="37" fillId="0" borderId="10" xfId="0" applyNumberFormat="1" applyFont="1" applyBorder="1" applyAlignment="1">
      <alignment horizontal="center"/>
    </xf>
    <xf numFmtId="1" fontId="37" fillId="0" borderId="11" xfId="0" applyNumberFormat="1" applyFont="1" applyBorder="1" applyAlignment="1">
      <alignment horizontal="center"/>
    </xf>
    <xf numFmtId="1" fontId="37" fillId="0" borderId="12" xfId="0" applyNumberFormat="1" applyFont="1" applyBorder="1" applyAlignment="1">
      <alignment horizontal="center"/>
    </xf>
    <xf numFmtId="1" fontId="37" fillId="0" borderId="25" xfId="0" applyNumberFormat="1" applyFont="1" applyBorder="1" applyAlignment="1">
      <alignment horizontal="center"/>
    </xf>
    <xf numFmtId="164" fontId="37" fillId="0" borderId="22" xfId="0" applyNumberFormat="1" applyFont="1" applyBorder="1" applyAlignment="1">
      <alignment horizontal="center"/>
    </xf>
    <xf numFmtId="1" fontId="37" fillId="0" borderId="45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1" fontId="22" fillId="0" borderId="12" xfId="0" applyNumberFormat="1" applyFont="1" applyBorder="1" applyAlignment="1">
      <alignment horizontal="center"/>
    </xf>
    <xf numFmtId="1" fontId="22" fillId="0" borderId="25" xfId="0" applyNumberFormat="1" applyFont="1" applyBorder="1" applyAlignment="1">
      <alignment horizontal="center"/>
    </xf>
    <xf numFmtId="164" fontId="38" fillId="0" borderId="22" xfId="0" applyNumberFormat="1" applyFont="1" applyBorder="1" applyAlignment="1">
      <alignment horizontal="center"/>
    </xf>
    <xf numFmtId="1" fontId="22" fillId="0" borderId="45" xfId="0" applyNumberFormat="1" applyFont="1" applyBorder="1" applyAlignment="1">
      <alignment horizontal="center"/>
    </xf>
    <xf numFmtId="0" fontId="22" fillId="0" borderId="46" xfId="0" applyFont="1" applyBorder="1"/>
    <xf numFmtId="1" fontId="22" fillId="0" borderId="47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" fontId="22" fillId="0" borderId="17" xfId="0" applyNumberFormat="1" applyFont="1" applyBorder="1" applyAlignment="1">
      <alignment horizontal="center"/>
    </xf>
    <xf numFmtId="1" fontId="22" fillId="0" borderId="14" xfId="0" applyNumberFormat="1" applyFont="1" applyBorder="1" applyAlignment="1">
      <alignment horizontal="center"/>
    </xf>
    <xf numFmtId="1" fontId="22" fillId="0" borderId="46" xfId="0" applyNumberFormat="1" applyFont="1" applyBorder="1" applyAlignment="1">
      <alignment horizontal="center"/>
    </xf>
    <xf numFmtId="1" fontId="22" fillId="0" borderId="48" xfId="0" applyNumberFormat="1" applyFont="1" applyBorder="1" applyAlignment="1">
      <alignment horizontal="center"/>
    </xf>
    <xf numFmtId="0" fontId="21" fillId="0" borderId="2" xfId="0" applyFont="1" applyBorder="1" applyAlignment="1">
      <alignment wrapText="1"/>
    </xf>
    <xf numFmtId="1" fontId="21" fillId="0" borderId="36" xfId="0" applyNumberFormat="1" applyFont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164" fontId="39" fillId="0" borderId="19" xfId="0" applyNumberFormat="1" applyFont="1" applyBorder="1" applyAlignment="1">
      <alignment horizontal="center"/>
    </xf>
    <xf numFmtId="1" fontId="32" fillId="2" borderId="41" xfId="0" applyNumberFormat="1" applyFont="1" applyFill="1" applyBorder="1" applyAlignment="1">
      <alignment horizontal="center"/>
    </xf>
    <xf numFmtId="1" fontId="32" fillId="2" borderId="10" xfId="0" applyNumberFormat="1" applyFont="1" applyFill="1" applyBorder="1" applyAlignment="1">
      <alignment horizontal="center"/>
    </xf>
    <xf numFmtId="1" fontId="32" fillId="2" borderId="22" xfId="0" applyNumberFormat="1" applyFont="1" applyFill="1" applyBorder="1" applyAlignment="1">
      <alignment horizontal="center"/>
    </xf>
    <xf numFmtId="1" fontId="32" fillId="2" borderId="23" xfId="0" applyNumberFormat="1" applyFont="1" applyFill="1" applyBorder="1" applyAlignment="1">
      <alignment horizontal="center"/>
    </xf>
    <xf numFmtId="1" fontId="32" fillId="2" borderId="49" xfId="0" applyNumberFormat="1" applyFont="1" applyFill="1" applyBorder="1" applyAlignment="1">
      <alignment horizontal="center"/>
    </xf>
    <xf numFmtId="1" fontId="40" fillId="2" borderId="22" xfId="0" applyNumberFormat="1" applyFont="1" applyFill="1" applyBorder="1" applyAlignment="1">
      <alignment horizontal="center"/>
    </xf>
    <xf numFmtId="1" fontId="40" fillId="2" borderId="29" xfId="0" applyNumberFormat="1" applyFont="1" applyFill="1" applyBorder="1" applyAlignment="1">
      <alignment horizontal="center"/>
    </xf>
    <xf numFmtId="1" fontId="40" fillId="2" borderId="41" xfId="0" applyNumberFormat="1" applyFont="1" applyFill="1" applyBorder="1" applyAlignment="1">
      <alignment horizontal="center"/>
    </xf>
    <xf numFmtId="1" fontId="22" fillId="0" borderId="26" xfId="0" applyNumberFormat="1" applyFont="1" applyBorder="1" applyAlignment="1">
      <alignment horizontal="center"/>
    </xf>
    <xf numFmtId="1" fontId="22" fillId="0" borderId="50" xfId="0" applyNumberFormat="1" applyFont="1" applyBorder="1" applyAlignment="1">
      <alignment horizontal="center"/>
    </xf>
    <xf numFmtId="164" fontId="22" fillId="0" borderId="6" xfId="0" applyNumberFormat="1" applyFont="1" applyBorder="1" applyAlignment="1">
      <alignment horizontal="center"/>
    </xf>
    <xf numFmtId="0" fontId="22" fillId="0" borderId="12" xfId="0" applyFont="1" applyBorder="1"/>
    <xf numFmtId="164" fontId="22" fillId="0" borderId="12" xfId="0" applyNumberFormat="1" applyFont="1" applyBorder="1" applyAlignment="1">
      <alignment horizontal="center"/>
    </xf>
    <xf numFmtId="1" fontId="41" fillId="0" borderId="12" xfId="0" applyNumberFormat="1" applyFont="1" applyBorder="1" applyAlignment="1">
      <alignment horizontal="center"/>
    </xf>
    <xf numFmtId="0" fontId="21" fillId="0" borderId="19" xfId="0" applyFont="1" applyBorder="1" applyAlignment="1">
      <alignment wrapText="1"/>
    </xf>
    <xf numFmtId="1" fontId="21" fillId="0" borderId="20" xfId="0" applyNumberFormat="1" applyFont="1" applyBorder="1" applyAlignment="1">
      <alignment horizontal="center"/>
    </xf>
    <xf numFmtId="164" fontId="21" fillId="0" borderId="20" xfId="0" applyNumberFormat="1" applyFont="1" applyBorder="1" applyAlignment="1">
      <alignment horizontal="center"/>
    </xf>
    <xf numFmtId="1" fontId="21" fillId="0" borderId="21" xfId="0" applyNumberFormat="1" applyFont="1" applyBorder="1" applyAlignment="1">
      <alignment horizontal="center"/>
    </xf>
    <xf numFmtId="0" fontId="21" fillId="0" borderId="40" xfId="0" applyFont="1" applyBorder="1" applyAlignment="1">
      <alignment wrapText="1"/>
    </xf>
    <xf numFmtId="1" fontId="21" fillId="0" borderId="51" xfId="0" applyNumberFormat="1" applyFont="1" applyBorder="1" applyAlignment="1">
      <alignment horizontal="center"/>
    </xf>
    <xf numFmtId="164" fontId="39" fillId="0" borderId="40" xfId="0" applyNumberFormat="1" applyFont="1" applyBorder="1" applyAlignment="1">
      <alignment horizontal="center"/>
    </xf>
    <xf numFmtId="1" fontId="21" fillId="0" borderId="24" xfId="0" applyNumberFormat="1" applyFont="1" applyBorder="1" applyAlignment="1">
      <alignment horizontal="center"/>
    </xf>
    <xf numFmtId="0" fontId="22" fillId="0" borderId="40" xfId="0" applyFont="1" applyBorder="1" applyAlignment="1">
      <alignment wrapText="1"/>
    </xf>
    <xf numFmtId="1" fontId="22" fillId="0" borderId="51" xfId="0" applyNumberFormat="1" applyFont="1" applyBorder="1" applyAlignment="1">
      <alignment horizontal="center"/>
    </xf>
    <xf numFmtId="1" fontId="22" fillId="0" borderId="24" xfId="0" applyNumberFormat="1" applyFont="1" applyBorder="1" applyAlignment="1">
      <alignment horizontal="center"/>
    </xf>
    <xf numFmtId="0" fontId="22" fillId="0" borderId="19" xfId="0" applyFont="1" applyBorder="1" applyAlignment="1">
      <alignment vertical="top" wrapText="1"/>
    </xf>
    <xf numFmtId="1" fontId="21" fillId="0" borderId="20" xfId="0" applyNumberFormat="1" applyFont="1" applyBorder="1" applyAlignment="1">
      <alignment horizontal="center" vertical="top" wrapText="1"/>
    </xf>
    <xf numFmtId="0" fontId="22" fillId="0" borderId="12" xfId="0" applyFont="1" applyBorder="1" applyAlignment="1">
      <alignment horizontal="right"/>
    </xf>
    <xf numFmtId="0" fontId="22" fillId="0" borderId="7" xfId="0" applyFont="1" applyBorder="1" applyAlignment="1">
      <alignment horizontal="right"/>
    </xf>
    <xf numFmtId="1" fontId="22" fillId="0" borderId="23" xfId="0" applyNumberFormat="1" applyFont="1" applyBorder="1" applyAlignment="1">
      <alignment horizontal="center"/>
    </xf>
    <xf numFmtId="1" fontId="22" fillId="0" borderId="7" xfId="0" applyNumberFormat="1" applyFont="1" applyBorder="1" applyAlignment="1">
      <alignment horizontal="center"/>
    </xf>
    <xf numFmtId="164" fontId="22" fillId="0" borderId="47" xfId="0" applyNumberFormat="1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42" fillId="0" borderId="0" xfId="0" applyFont="1"/>
    <xf numFmtId="0" fontId="36" fillId="0" borderId="42" xfId="0" applyFont="1" applyBorder="1"/>
    <xf numFmtId="0" fontId="36" fillId="0" borderId="43" xfId="0" applyFont="1" applyBorder="1"/>
    <xf numFmtId="0" fontId="36" fillId="0" borderId="19" xfId="0" applyFont="1" applyBorder="1"/>
    <xf numFmtId="0" fontId="36" fillId="0" borderId="20" xfId="0" applyFont="1" applyBorder="1"/>
    <xf numFmtId="0" fontId="36" fillId="0" borderId="21" xfId="0" applyFont="1" applyBorder="1"/>
    <xf numFmtId="0" fontId="36" fillId="0" borderId="36" xfId="0" applyFont="1" applyBorder="1"/>
    <xf numFmtId="0" fontId="36" fillId="0" borderId="52" xfId="0" applyFont="1" applyBorder="1"/>
    <xf numFmtId="0" fontId="36" fillId="0" borderId="53" xfId="0" applyFont="1" applyBorder="1"/>
    <xf numFmtId="0" fontId="36" fillId="0" borderId="54" xfId="0" applyFont="1" applyBorder="1" applyAlignment="1">
      <alignment wrapText="1"/>
    </xf>
    <xf numFmtId="0" fontId="36" fillId="0" borderId="55" xfId="0" applyFont="1" applyBorder="1"/>
    <xf numFmtId="0" fontId="36" fillId="0" borderId="55" xfId="0" applyFont="1" applyBorder="1" applyAlignment="1">
      <alignment textRotation="90" wrapText="1"/>
    </xf>
    <xf numFmtId="0" fontId="36" fillId="0" borderId="36" xfId="0" applyFont="1" applyBorder="1" applyAlignment="1">
      <alignment textRotation="90" wrapText="1"/>
    </xf>
    <xf numFmtId="0" fontId="36" fillId="0" borderId="56" xfId="0" applyFont="1" applyBorder="1" applyAlignment="1">
      <alignment textRotation="90" wrapText="1"/>
    </xf>
    <xf numFmtId="0" fontId="36" fillId="0" borderId="33" xfId="0" applyFont="1" applyBorder="1" applyAlignment="1">
      <alignment textRotation="90" wrapText="1"/>
    </xf>
    <xf numFmtId="0" fontId="36" fillId="0" borderId="51" xfId="0" applyFont="1" applyBorder="1" applyAlignment="1">
      <alignment textRotation="90" wrapText="1"/>
    </xf>
    <xf numFmtId="0" fontId="36" fillId="0" borderId="28" xfId="0" applyFont="1" applyBorder="1" applyAlignment="1">
      <alignment textRotation="90" wrapText="1"/>
    </xf>
    <xf numFmtId="0" fontId="36" fillId="0" borderId="35" xfId="0" applyFont="1" applyBorder="1" applyAlignment="1">
      <alignment textRotation="90" wrapText="1"/>
    </xf>
    <xf numFmtId="0" fontId="35" fillId="0" borderId="0" xfId="0" applyFont="1" applyAlignment="1">
      <alignment textRotation="90" wrapText="1"/>
    </xf>
    <xf numFmtId="0" fontId="43" fillId="0" borderId="11" xfId="0" applyFont="1" applyBorder="1"/>
    <xf numFmtId="0" fontId="36" fillId="0" borderId="12" xfId="0" applyFont="1" applyBorder="1"/>
    <xf numFmtId="0" fontId="43" fillId="0" borderId="12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0" borderId="45" xfId="0" applyFont="1" applyBorder="1" applyAlignment="1">
      <alignment horizontal="center"/>
    </xf>
    <xf numFmtId="0" fontId="43" fillId="0" borderId="27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43" fillId="0" borderId="23" xfId="0" applyFont="1" applyBorder="1"/>
    <xf numFmtId="0" fontId="44" fillId="0" borderId="12" xfId="0" applyFont="1" applyBorder="1" applyAlignment="1">
      <alignment horizontal="center"/>
    </xf>
    <xf numFmtId="0" fontId="45" fillId="0" borderId="45" xfId="0" applyFont="1" applyBorder="1" applyAlignment="1">
      <alignment horizontal="center"/>
    </xf>
    <xf numFmtId="0" fontId="44" fillId="0" borderId="27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4" fillId="0" borderId="12" xfId="0" applyFont="1" applyBorder="1"/>
    <xf numFmtId="0" fontId="42" fillId="0" borderId="0" xfId="0" applyFont="1" applyAlignment="1">
      <alignment horizontal="center"/>
    </xf>
    <xf numFmtId="0" fontId="36" fillId="0" borderId="15" xfId="0" applyFont="1" applyBorder="1" applyAlignment="1">
      <alignment horizontal="center"/>
    </xf>
    <xf numFmtId="0" fontId="43" fillId="0" borderId="12" xfId="0" applyFont="1" applyBorder="1"/>
    <xf numFmtId="0" fontId="43" fillId="0" borderId="17" xfId="0" applyFont="1" applyBorder="1"/>
    <xf numFmtId="0" fontId="36" fillId="0" borderId="14" xfId="0" applyFont="1" applyBorder="1"/>
    <xf numFmtId="0" fontId="43" fillId="0" borderId="14" xfId="0" applyFont="1" applyBorder="1" applyAlignment="1">
      <alignment horizontal="center"/>
    </xf>
    <xf numFmtId="0" fontId="36" fillId="0" borderId="48" xfId="0" applyFont="1" applyBorder="1" applyAlignment="1">
      <alignment horizontal="center"/>
    </xf>
    <xf numFmtId="0" fontId="43" fillId="0" borderId="57" xfId="0" applyFont="1" applyBorder="1" applyAlignment="1">
      <alignment horizontal="center"/>
    </xf>
    <xf numFmtId="0" fontId="36" fillId="0" borderId="16" xfId="0" applyFont="1" applyBorder="1" applyAlignment="1">
      <alignment horizontal="center"/>
    </xf>
    <xf numFmtId="0" fontId="46" fillId="0" borderId="19" xfId="0" applyFont="1" applyBorder="1"/>
    <xf numFmtId="0" fontId="46" fillId="0" borderId="20" xfId="0" applyFont="1" applyBorder="1" applyAlignment="1">
      <alignment wrapText="1"/>
    </xf>
    <xf numFmtId="0" fontId="36" fillId="0" borderId="20" xfId="0" applyFont="1" applyBorder="1" applyAlignment="1">
      <alignment horizontal="center"/>
    </xf>
    <xf numFmtId="0" fontId="36" fillId="0" borderId="36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43" fillId="2" borderId="12" xfId="0" applyFont="1" applyFill="1" applyBorder="1" applyAlignment="1">
      <alignment horizontal="center"/>
    </xf>
    <xf numFmtId="0" fontId="47" fillId="2" borderId="45" xfId="0" applyFont="1" applyFill="1" applyBorder="1" applyAlignment="1">
      <alignment horizontal="center"/>
    </xf>
    <xf numFmtId="0" fontId="48" fillId="2" borderId="27" xfId="0" applyFont="1" applyFill="1" applyBorder="1" applyAlignment="1">
      <alignment horizontal="center"/>
    </xf>
    <xf numFmtId="0" fontId="48" fillId="2" borderId="12" xfId="0" applyFont="1" applyFill="1" applyBorder="1" applyAlignment="1">
      <alignment horizontal="center"/>
    </xf>
    <xf numFmtId="0" fontId="47" fillId="2" borderId="15" xfId="0" applyFont="1" applyFill="1" applyBorder="1" applyAlignment="1">
      <alignment horizontal="center"/>
    </xf>
    <xf numFmtId="0" fontId="43" fillId="2" borderId="12" xfId="0" applyFont="1" applyFill="1" applyBorder="1"/>
    <xf numFmtId="0" fontId="36" fillId="0" borderId="47" xfId="0" applyFont="1" applyBorder="1" applyAlignment="1">
      <alignment horizontal="center"/>
    </xf>
    <xf numFmtId="0" fontId="43" fillId="0" borderId="14" xfId="0" applyFont="1" applyBorder="1"/>
    <xf numFmtId="0" fontId="36" fillId="0" borderId="12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36" fillId="2" borderId="12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58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46" fillId="0" borderId="20" xfId="0" applyFont="1" applyBorder="1" applyAlignment="1">
      <alignment horizontal="center"/>
    </xf>
    <xf numFmtId="0" fontId="46" fillId="0" borderId="21" xfId="0" applyFont="1" applyBorder="1" applyAlignment="1">
      <alignment horizontal="center"/>
    </xf>
    <xf numFmtId="0" fontId="36" fillId="0" borderId="31" xfId="0" applyFont="1" applyBorder="1"/>
    <xf numFmtId="0" fontId="43" fillId="0" borderId="31" xfId="0" applyFont="1" applyBorder="1"/>
    <xf numFmtId="0" fontId="36" fillId="0" borderId="31" xfId="0" applyFont="1" applyBorder="1" applyAlignment="1">
      <alignment horizontal="center" wrapText="1"/>
    </xf>
    <xf numFmtId="0" fontId="36" fillId="0" borderId="31" xfId="0" applyFont="1" applyBorder="1" applyAlignment="1">
      <alignment textRotation="90" wrapText="1"/>
    </xf>
    <xf numFmtId="0" fontId="46" fillId="0" borderId="31" xfId="0" applyFont="1" applyBorder="1" applyAlignment="1">
      <alignment textRotation="90" wrapText="1"/>
    </xf>
    <xf numFmtId="0" fontId="36" fillId="0" borderId="31" xfId="0" applyFont="1" applyBorder="1" applyAlignment="1">
      <alignment textRotation="90"/>
    </xf>
    <xf numFmtId="0" fontId="0" fillId="0" borderId="0" xfId="0" applyAlignment="1">
      <alignment textRotation="90"/>
    </xf>
    <xf numFmtId="0" fontId="46" fillId="0" borderId="31" xfId="0" applyFont="1" applyBorder="1"/>
    <xf numFmtId="164" fontId="46" fillId="0" borderId="31" xfId="0" applyNumberFormat="1" applyFont="1" applyBorder="1"/>
    <xf numFmtId="0" fontId="44" fillId="0" borderId="31" xfId="0" applyFont="1" applyBorder="1"/>
    <xf numFmtId="0" fontId="49" fillId="0" borderId="31" xfId="0" applyFont="1" applyBorder="1"/>
    <xf numFmtId="164" fontId="49" fillId="0" borderId="31" xfId="0" applyNumberFormat="1" applyFont="1" applyBorder="1"/>
    <xf numFmtId="164" fontId="43" fillId="0" borderId="31" xfId="0" applyNumberFormat="1" applyFont="1" applyBorder="1"/>
    <xf numFmtId="0" fontId="46" fillId="0" borderId="31" xfId="0" applyFont="1" applyBorder="1" applyAlignment="1">
      <alignment wrapText="1"/>
    </xf>
    <xf numFmtId="0" fontId="43" fillId="2" borderId="31" xfId="0" applyFont="1" applyFill="1" applyBorder="1"/>
    <xf numFmtId="0" fontId="46" fillId="2" borderId="31" xfId="0" applyFont="1" applyFill="1" applyBorder="1"/>
    <xf numFmtId="164" fontId="46" fillId="2" borderId="31" xfId="0" applyNumberFormat="1" applyFont="1" applyFill="1" applyBorder="1"/>
    <xf numFmtId="0" fontId="46" fillId="3" borderId="31" xfId="0" applyFont="1" applyFill="1" applyBorder="1"/>
    <xf numFmtId="0" fontId="36" fillId="0" borderId="31" xfId="0" applyFont="1" applyBorder="1" applyAlignment="1">
      <alignment wrapText="1"/>
    </xf>
    <xf numFmtId="0" fontId="43" fillId="0" borderId="31" xfId="0" applyFont="1" applyBorder="1" applyAlignment="1">
      <alignment horizontal="center"/>
    </xf>
    <xf numFmtId="164" fontId="36" fillId="0" borderId="31" xfId="0" applyNumberFormat="1" applyFont="1" applyBorder="1" applyAlignment="1">
      <alignment horizontal="center"/>
    </xf>
    <xf numFmtId="0" fontId="50" fillId="0" borderId="31" xfId="0" applyFont="1" applyBorder="1" applyAlignment="1">
      <alignment horizontal="center"/>
    </xf>
    <xf numFmtId="164" fontId="43" fillId="0" borderId="31" xfId="0" applyNumberFormat="1" applyFont="1" applyBorder="1" applyAlignment="1">
      <alignment horizontal="center"/>
    </xf>
    <xf numFmtId="0" fontId="36" fillId="0" borderId="31" xfId="0" applyFont="1" applyBorder="1" applyAlignment="1">
      <alignment horizontal="center"/>
    </xf>
    <xf numFmtId="0" fontId="43" fillId="5" borderId="31" xfId="0" applyFont="1" applyFill="1" applyBorder="1" applyAlignment="1">
      <alignment horizontal="center"/>
    </xf>
    <xf numFmtId="164" fontId="36" fillId="5" borderId="31" xfId="0" applyNumberFormat="1" applyFont="1" applyFill="1" applyBorder="1" applyAlignment="1">
      <alignment horizontal="center"/>
    </xf>
    <xf numFmtId="164" fontId="43" fillId="4" borderId="31" xfId="0" applyNumberFormat="1" applyFont="1" applyFill="1" applyBorder="1" applyAlignment="1">
      <alignment horizontal="center"/>
    </xf>
    <xf numFmtId="164" fontId="36" fillId="4" borderId="31" xfId="0" applyNumberFormat="1" applyFont="1" applyFill="1" applyBorder="1" applyAlignment="1">
      <alignment horizontal="center"/>
    </xf>
    <xf numFmtId="0" fontId="43" fillId="4" borderId="31" xfId="0" applyFont="1" applyFill="1" applyBorder="1" applyAlignment="1">
      <alignment horizontal="center"/>
    </xf>
    <xf numFmtId="0" fontId="51" fillId="0" borderId="31" xfId="0" applyFont="1" applyBorder="1"/>
    <xf numFmtId="0" fontId="52" fillId="0" borderId="31" xfId="0" applyFont="1" applyBorder="1"/>
    <xf numFmtId="0" fontId="43" fillId="0" borderId="31" xfId="0" applyFont="1" applyBorder="1" applyAlignment="1">
      <alignment textRotation="90" wrapText="1"/>
    </xf>
    <xf numFmtId="0" fontId="6" fillId="0" borderId="0" xfId="0" applyFont="1" applyAlignment="1">
      <alignment wrapText="1"/>
    </xf>
    <xf numFmtId="0" fontId="53" fillId="0" borderId="31" xfId="0" applyFont="1" applyBorder="1"/>
    <xf numFmtId="164" fontId="51" fillId="0" borderId="31" xfId="0" applyNumberFormat="1" applyFont="1" applyBorder="1"/>
    <xf numFmtId="0" fontId="54" fillId="0" borderId="31" xfId="0" applyFont="1" applyBorder="1"/>
    <xf numFmtId="0" fontId="50" fillId="0" borderId="31" xfId="0" applyFont="1" applyBorder="1"/>
    <xf numFmtId="164" fontId="55" fillId="0" borderId="31" xfId="0" applyNumberFormat="1" applyFont="1" applyBorder="1"/>
    <xf numFmtId="164" fontId="50" fillId="0" borderId="31" xfId="0" applyNumberFormat="1" applyFont="1" applyBorder="1"/>
    <xf numFmtId="1" fontId="46" fillId="0" borderId="31" xfId="0" applyNumberFormat="1" applyFont="1" applyBorder="1"/>
    <xf numFmtId="0" fontId="48" fillId="2" borderId="31" xfId="0" applyFont="1" applyFill="1" applyBorder="1"/>
    <xf numFmtId="164" fontId="43" fillId="2" borderId="31" xfId="0" applyNumberFormat="1" applyFont="1" applyFill="1" applyBorder="1"/>
    <xf numFmtId="0" fontId="43" fillId="3" borderId="31" xfId="0" applyFont="1" applyFill="1" applyBorder="1"/>
    <xf numFmtId="164" fontId="36" fillId="0" borderId="31" xfId="0" applyNumberFormat="1" applyFont="1" applyBorder="1"/>
    <xf numFmtId="1" fontId="36" fillId="0" borderId="31" xfId="0" applyNumberFormat="1" applyFont="1" applyBorder="1"/>
    <xf numFmtId="0" fontId="51" fillId="0" borderId="31" xfId="0" applyFont="1" applyBorder="1" applyAlignment="1">
      <alignment horizontal="right" wrapText="1"/>
    </xf>
    <xf numFmtId="0" fontId="51" fillId="0" borderId="31" xfId="0" applyFont="1" applyBorder="1" applyAlignment="1">
      <alignment horizontal="right"/>
    </xf>
    <xf numFmtId="0" fontId="43" fillId="0" borderId="31" xfId="0" applyFont="1" applyBorder="1" applyAlignment="1">
      <alignment horizontal="right"/>
    </xf>
    <xf numFmtId="0" fontId="56" fillId="0" borderId="7" xfId="0" applyFont="1" applyBorder="1"/>
    <xf numFmtId="0" fontId="21" fillId="0" borderId="31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1" fillId="0" borderId="31" xfId="0" applyFont="1" applyBorder="1" applyAlignment="1">
      <alignment horizontal="center" vertical="top" wrapText="1"/>
    </xf>
    <xf numFmtId="9" fontId="21" fillId="0" borderId="31" xfId="0" applyNumberFormat="1" applyFont="1" applyBorder="1" applyAlignment="1">
      <alignment horizontal="center" vertical="top" wrapText="1"/>
    </xf>
    <xf numFmtId="164" fontId="20" fillId="0" borderId="31" xfId="0" applyNumberFormat="1" applyFont="1" applyBorder="1" applyAlignment="1">
      <alignment horizontal="center"/>
    </xf>
    <xf numFmtId="164" fontId="21" fillId="0" borderId="31" xfId="0" applyNumberFormat="1" applyFont="1" applyBorder="1" applyAlignment="1">
      <alignment horizontal="center"/>
    </xf>
    <xf numFmtId="2" fontId="20" fillId="0" borderId="31" xfId="0" applyNumberFormat="1" applyFont="1" applyBorder="1"/>
    <xf numFmtId="164" fontId="37" fillId="0" borderId="31" xfId="0" applyNumberFormat="1" applyFont="1" applyBorder="1" applyAlignment="1">
      <alignment horizontal="center"/>
    </xf>
    <xf numFmtId="164" fontId="37" fillId="0" borderId="31" xfId="0" applyNumberFormat="1" applyFont="1" applyBorder="1"/>
    <xf numFmtId="164" fontId="39" fillId="0" borderId="31" xfId="0" applyNumberFormat="1" applyFont="1" applyBorder="1" applyAlignment="1">
      <alignment horizontal="center"/>
    </xf>
    <xf numFmtId="2" fontId="37" fillId="0" borderId="31" xfId="0" applyNumberFormat="1" applyFont="1" applyBorder="1"/>
    <xf numFmtId="164" fontId="20" fillId="0" borderId="31" xfId="0" applyNumberFormat="1" applyFont="1" applyBorder="1"/>
    <xf numFmtId="164" fontId="20" fillId="5" borderId="31" xfId="0" applyNumberFormat="1" applyFont="1" applyFill="1" applyBorder="1" applyAlignment="1">
      <alignment horizontal="center"/>
    </xf>
    <xf numFmtId="164" fontId="20" fillId="5" borderId="31" xfId="0" applyNumberFormat="1" applyFont="1" applyFill="1" applyBorder="1"/>
    <xf numFmtId="0" fontId="20" fillId="5" borderId="31" xfId="0" applyFont="1" applyFill="1" applyBorder="1"/>
    <xf numFmtId="164" fontId="21" fillId="5" borderId="31" xfId="0" applyNumberFormat="1" applyFont="1" applyFill="1" applyBorder="1" applyAlignment="1">
      <alignment horizontal="center"/>
    </xf>
    <xf numFmtId="2" fontId="20" fillId="5" borderId="31" xfId="0" applyNumberFormat="1" applyFont="1" applyFill="1" applyBorder="1"/>
    <xf numFmtId="164" fontId="20" fillId="2" borderId="31" xfId="0" applyNumberFormat="1" applyFont="1" applyFill="1" applyBorder="1" applyAlignment="1">
      <alignment horizontal="center"/>
    </xf>
    <xf numFmtId="164" fontId="20" fillId="2" borderId="31" xfId="0" applyNumberFormat="1" applyFont="1" applyFill="1" applyBorder="1"/>
    <xf numFmtId="164" fontId="21" fillId="2" borderId="31" xfId="0" applyNumberFormat="1" applyFont="1" applyFill="1" applyBorder="1" applyAlignment="1">
      <alignment horizontal="center"/>
    </xf>
    <xf numFmtId="164" fontId="22" fillId="3" borderId="31" xfId="0" applyNumberFormat="1" applyFont="1" applyFill="1" applyBorder="1" applyAlignment="1">
      <alignment horizontal="center"/>
    </xf>
    <xf numFmtId="164" fontId="43" fillId="3" borderId="31" xfId="0" applyNumberFormat="1" applyFont="1" applyFill="1" applyBorder="1" applyAlignment="1">
      <alignment horizontal="center"/>
    </xf>
    <xf numFmtId="164" fontId="36" fillId="3" borderId="31" xfId="0" applyNumberFormat="1" applyFont="1" applyFill="1" applyBorder="1" applyAlignment="1">
      <alignment horizontal="center"/>
    </xf>
    <xf numFmtId="2" fontId="43" fillId="3" borderId="31" xfId="0" applyNumberFormat="1" applyFont="1" applyFill="1" applyBorder="1"/>
    <xf numFmtId="164" fontId="43" fillId="3" borderId="31" xfId="0" applyNumberFormat="1" applyFont="1" applyFill="1" applyBorder="1"/>
    <xf numFmtId="0" fontId="43" fillId="0" borderId="0" xfId="0" applyFont="1"/>
    <xf numFmtId="2" fontId="21" fillId="0" borderId="31" xfId="0" applyNumberFormat="1" applyFont="1" applyBorder="1"/>
    <xf numFmtId="0" fontId="30" fillId="0" borderId="31" xfId="0" applyFont="1" applyBorder="1" applyAlignment="1">
      <alignment horizontal="center"/>
    </xf>
    <xf numFmtId="0" fontId="30" fillId="0" borderId="31" xfId="0" applyFont="1" applyBorder="1"/>
    <xf numFmtId="164" fontId="22" fillId="0" borderId="31" xfId="0" applyNumberFormat="1" applyFont="1" applyBorder="1" applyAlignment="1">
      <alignment horizontal="center"/>
    </xf>
    <xf numFmtId="2" fontId="22" fillId="0" borderId="31" xfId="0" applyNumberFormat="1" applyFont="1" applyBorder="1" applyAlignment="1">
      <alignment horizontal="center"/>
    </xf>
    <xf numFmtId="0" fontId="30" fillId="0" borderId="31" xfId="0" applyFont="1" applyBorder="1" applyAlignment="1">
      <alignment horizontal="right"/>
    </xf>
    <xf numFmtId="0" fontId="21" fillId="0" borderId="31" xfId="0" applyFont="1" applyBorder="1" applyAlignment="1">
      <alignment horizontal="center" wrapText="1"/>
    </xf>
    <xf numFmtId="0" fontId="20" fillId="0" borderId="31" xfId="0" applyFont="1" applyBorder="1" applyAlignment="1">
      <alignment wrapText="1"/>
    </xf>
    <xf numFmtId="0" fontId="37" fillId="0" borderId="31" xfId="0" applyFont="1" applyBorder="1" applyAlignment="1">
      <alignment horizontal="center"/>
    </xf>
    <xf numFmtId="0" fontId="39" fillId="0" borderId="31" xfId="0" applyFont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0" fontId="21" fillId="5" borderId="31" xfId="0" applyFont="1" applyFill="1" applyBorder="1" applyAlignment="1">
      <alignment horizontal="center"/>
    </xf>
    <xf numFmtId="164" fontId="23" fillId="0" borderId="31" xfId="0" applyNumberFormat="1" applyFont="1" applyBorder="1" applyAlignment="1">
      <alignment horizontal="center"/>
    </xf>
    <xf numFmtId="0" fontId="20" fillId="2" borderId="31" xfId="0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/>
    </xf>
    <xf numFmtId="0" fontId="20" fillId="3" borderId="31" xfId="0" applyFont="1" applyFill="1" applyBorder="1" applyAlignment="1">
      <alignment horizontal="center"/>
    </xf>
    <xf numFmtId="164" fontId="20" fillId="3" borderId="31" xfId="0" applyNumberFormat="1" applyFont="1" applyFill="1" applyBorder="1" applyAlignment="1">
      <alignment horizontal="center"/>
    </xf>
    <xf numFmtId="0" fontId="21" fillId="3" borderId="31" xfId="0" applyFont="1" applyFill="1" applyBorder="1" applyAlignment="1">
      <alignment horizontal="center"/>
    </xf>
    <xf numFmtId="164" fontId="21" fillId="3" borderId="31" xfId="0" applyNumberFormat="1" applyFont="1" applyFill="1" applyBorder="1" applyAlignment="1">
      <alignment horizontal="center"/>
    </xf>
    <xf numFmtId="0" fontId="52" fillId="0" borderId="0" xfId="0" applyFont="1"/>
    <xf numFmtId="0" fontId="57" fillId="0" borderId="0" xfId="0" applyFont="1"/>
    <xf numFmtId="0" fontId="58" fillId="0" borderId="0" xfId="0" applyFont="1"/>
    <xf numFmtId="0" fontId="59" fillId="0" borderId="31" xfId="0" applyFont="1" applyBorder="1" applyAlignment="1">
      <alignment wrapText="1"/>
    </xf>
    <xf numFmtId="0" fontId="59" fillId="0" borderId="31" xfId="0" applyFont="1" applyBorder="1"/>
    <xf numFmtId="0" fontId="59" fillId="0" borderId="31" xfId="0" applyFont="1" applyBorder="1" applyAlignment="1">
      <alignment textRotation="90" wrapText="1"/>
    </xf>
    <xf numFmtId="0" fontId="59" fillId="0" borderId="31" xfId="0" applyFont="1" applyBorder="1" applyAlignment="1">
      <alignment horizontal="center" wrapText="1"/>
    </xf>
    <xf numFmtId="0" fontId="57" fillId="0" borderId="31" xfId="0" applyFont="1" applyBorder="1"/>
    <xf numFmtId="2" fontId="43" fillId="0" borderId="31" xfId="0" applyNumberFormat="1" applyFont="1" applyBorder="1" applyAlignment="1">
      <alignment horizontal="center"/>
    </xf>
    <xf numFmtId="2" fontId="36" fillId="0" borderId="31" xfId="0" applyNumberFormat="1" applyFont="1" applyBorder="1" applyAlignment="1">
      <alignment horizontal="center"/>
    </xf>
    <xf numFmtId="0" fontId="43" fillId="0" borderId="31" xfId="0" applyFont="1" applyBorder="1" applyAlignment="1">
      <alignment horizontal="center" wrapText="1"/>
    </xf>
    <xf numFmtId="0" fontId="43" fillId="0" borderId="31" xfId="0" applyFont="1" applyBorder="1" applyAlignment="1">
      <alignment wrapText="1"/>
    </xf>
    <xf numFmtId="0" fontId="20" fillId="0" borderId="31" xfId="0" applyFont="1" applyBorder="1" applyAlignment="1">
      <alignment textRotation="90" wrapText="1"/>
    </xf>
    <xf numFmtId="0" fontId="0" fillId="0" borderId="0" xfId="0" applyAlignment="1">
      <alignment textRotation="90" wrapText="1"/>
    </xf>
    <xf numFmtId="0" fontId="57" fillId="0" borderId="31" xfId="0" applyFont="1" applyBorder="1" applyAlignment="1">
      <alignment horizontal="center"/>
    </xf>
    <xf numFmtId="2" fontId="43" fillId="4" borderId="31" xfId="0" applyNumberFormat="1" applyFont="1" applyFill="1" applyBorder="1" applyAlignment="1">
      <alignment horizontal="center"/>
    </xf>
    <xf numFmtId="0" fontId="43" fillId="4" borderId="31" xfId="0" applyFont="1" applyFill="1" applyBorder="1"/>
    <xf numFmtId="2" fontId="36" fillId="5" borderId="31" xfId="0" applyNumberFormat="1" applyFont="1" applyFill="1" applyBorder="1" applyAlignment="1">
      <alignment horizontal="center"/>
    </xf>
    <xf numFmtId="164" fontId="43" fillId="5" borderId="31" xfId="0" applyNumberFormat="1" applyFont="1" applyFill="1" applyBorder="1" applyAlignment="1">
      <alignment horizontal="center"/>
    </xf>
    <xf numFmtId="2" fontId="43" fillId="5" borderId="31" xfId="0" applyNumberFormat="1" applyFont="1" applyFill="1" applyBorder="1" applyAlignment="1">
      <alignment horizontal="center"/>
    </xf>
    <xf numFmtId="0" fontId="43" fillId="5" borderId="31" xfId="0" applyFont="1" applyFill="1" applyBorder="1"/>
    <xf numFmtId="0" fontId="36" fillId="5" borderId="31" xfId="0" applyFont="1" applyFill="1" applyBorder="1"/>
    <xf numFmtId="0" fontId="43" fillId="5" borderId="31" xfId="0" applyFont="1" applyFill="1" applyBorder="1" applyAlignment="1">
      <alignment horizontal="center" wrapText="1"/>
    </xf>
    <xf numFmtId="0" fontId="43" fillId="5" borderId="31" xfId="0" applyFont="1" applyFill="1" applyBorder="1" applyAlignment="1">
      <alignment wrapText="1"/>
    </xf>
    <xf numFmtId="0" fontId="20" fillId="5" borderId="31" xfId="0" applyFont="1" applyFill="1" applyBorder="1" applyAlignment="1">
      <alignment wrapText="1"/>
    </xf>
    <xf numFmtId="2" fontId="43" fillId="5" borderId="31" xfId="0" applyNumberFormat="1" applyFont="1" applyFill="1" applyBorder="1"/>
    <xf numFmtId="0" fontId="36" fillId="5" borderId="31" xfId="0" applyFont="1" applyFill="1" applyBorder="1" applyAlignment="1">
      <alignment horizontal="center"/>
    </xf>
    <xf numFmtId="0" fontId="58" fillId="0" borderId="31" xfId="0" applyFont="1" applyBorder="1"/>
    <xf numFmtId="0" fontId="59" fillId="0" borderId="0" xfId="0" applyFont="1"/>
    <xf numFmtId="0" fontId="60" fillId="5" borderId="31" xfId="1" applyFont="1" applyFill="1" applyBorder="1" applyAlignment="1"/>
    <xf numFmtId="0" fontId="46" fillId="5" borderId="31" xfId="0" applyFont="1" applyFill="1" applyBorder="1"/>
    <xf numFmtId="0" fontId="48" fillId="4" borderId="31" xfId="0" applyFont="1" applyFill="1" applyBorder="1"/>
    <xf numFmtId="0" fontId="43" fillId="0" borderId="31" xfId="0" applyFont="1" applyBorder="1" applyAlignment="1">
      <alignment vertical="top" wrapText="1"/>
    </xf>
    <xf numFmtId="16" fontId="0" fillId="0" borderId="0" xfId="0" applyNumberFormat="1"/>
    <xf numFmtId="0" fontId="59" fillId="0" borderId="38" xfId="0" applyFont="1" applyBorder="1"/>
    <xf numFmtId="0" fontId="59" fillId="0" borderId="19" xfId="0" applyFont="1" applyBorder="1"/>
    <xf numFmtId="0" fontId="59" fillId="0" borderId="20" xfId="0" applyFont="1" applyBorder="1"/>
    <xf numFmtId="0" fontId="59" fillId="0" borderId="53" xfId="0" applyFont="1" applyBorder="1"/>
    <xf numFmtId="0" fontId="52" fillId="0" borderId="13" xfId="0" applyFont="1" applyBorder="1"/>
    <xf numFmtId="0" fontId="52" fillId="0" borderId="26" xfId="0" applyFont="1" applyBorder="1"/>
    <xf numFmtId="0" fontId="52" fillId="0" borderId="27" xfId="0" applyFont="1" applyBorder="1"/>
    <xf numFmtId="0" fontId="59" fillId="0" borderId="36" xfId="0" applyFont="1" applyBorder="1" applyAlignment="1">
      <alignment wrapText="1"/>
    </xf>
    <xf numFmtId="0" fontId="59" fillId="0" borderId="19" xfId="0" applyFont="1" applyBorder="1" applyAlignment="1">
      <alignment textRotation="90" wrapText="1"/>
    </xf>
    <xf numFmtId="0" fontId="59" fillId="0" borderId="20" xfId="0" applyFont="1" applyBorder="1" applyAlignment="1">
      <alignment textRotation="90" wrapText="1"/>
    </xf>
    <xf numFmtId="0" fontId="59" fillId="0" borderId="53" xfId="0" applyFont="1" applyBorder="1" applyAlignment="1">
      <alignment textRotation="90" wrapText="1"/>
    </xf>
    <xf numFmtId="0" fontId="59" fillId="0" borderId="28" xfId="0" applyFont="1" applyBorder="1" applyAlignment="1">
      <alignment textRotation="90" wrapText="1"/>
    </xf>
    <xf numFmtId="0" fontId="59" fillId="0" borderId="23" xfId="0" applyFont="1" applyBorder="1" applyAlignment="1">
      <alignment textRotation="90" wrapText="1"/>
    </xf>
    <xf numFmtId="0" fontId="59" fillId="0" borderId="41" xfId="0" applyFont="1" applyBorder="1"/>
    <xf numFmtId="0" fontId="52" fillId="0" borderId="22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23" xfId="0" applyFont="1" applyBorder="1" applyAlignment="1">
      <alignment horizontal="center"/>
    </xf>
    <xf numFmtId="0" fontId="61" fillId="0" borderId="29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10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59" fillId="0" borderId="45" xfId="0" applyFont="1" applyBorder="1"/>
    <xf numFmtId="0" fontId="52" fillId="0" borderId="11" xfId="0" applyFont="1" applyBorder="1" applyAlignment="1">
      <alignment horizontal="center"/>
    </xf>
    <xf numFmtId="0" fontId="52" fillId="0" borderId="12" xfId="0" applyFont="1" applyBorder="1" applyAlignment="1">
      <alignment horizontal="center"/>
    </xf>
    <xf numFmtId="0" fontId="52" fillId="0" borderId="25" xfId="0" applyFont="1" applyBorder="1" applyAlignment="1">
      <alignment horizontal="center"/>
    </xf>
    <xf numFmtId="0" fontId="52" fillId="0" borderId="15" xfId="0" applyFont="1" applyBorder="1" applyAlignment="1">
      <alignment horizontal="center"/>
    </xf>
    <xf numFmtId="0" fontId="59" fillId="0" borderId="48" xfId="0" applyFont="1" applyBorder="1"/>
    <xf numFmtId="0" fontId="52" fillId="0" borderId="17" xfId="0" applyFont="1" applyBorder="1" applyAlignment="1">
      <alignment horizontal="center"/>
    </xf>
    <xf numFmtId="0" fontId="52" fillId="0" borderId="14" xfId="0" applyFont="1" applyBorder="1" applyAlignment="1">
      <alignment horizontal="center"/>
    </xf>
    <xf numFmtId="0" fontId="52" fillId="0" borderId="4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52" fillId="0" borderId="30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9" xfId="0" applyFont="1" applyBorder="1" applyAlignment="1">
      <alignment horizontal="center"/>
    </xf>
    <xf numFmtId="0" fontId="59" fillId="0" borderId="20" xfId="0" applyFont="1" applyBorder="1" applyAlignment="1">
      <alignment horizontal="center"/>
    </xf>
    <xf numFmtId="0" fontId="59" fillId="0" borderId="53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59" fillId="0" borderId="21" xfId="0" applyFont="1" applyBorder="1" applyAlignment="1">
      <alignment horizontal="center"/>
    </xf>
    <xf numFmtId="0" fontId="52" fillId="4" borderId="11" xfId="0" applyFont="1" applyFill="1" applyBorder="1" applyAlignment="1">
      <alignment horizontal="center"/>
    </xf>
    <xf numFmtId="0" fontId="52" fillId="4" borderId="12" xfId="0" applyFont="1" applyFill="1" applyBorder="1" applyAlignment="1">
      <alignment horizontal="center"/>
    </xf>
    <xf numFmtId="0" fontId="63" fillId="4" borderId="12" xfId="0" applyFont="1" applyFill="1" applyBorder="1" applyAlignment="1">
      <alignment horizontal="center"/>
    </xf>
    <xf numFmtId="0" fontId="52" fillId="4" borderId="25" xfId="0" applyFont="1" applyFill="1" applyBorder="1" applyAlignment="1">
      <alignment horizontal="center"/>
    </xf>
    <xf numFmtId="0" fontId="64" fillId="4" borderId="15" xfId="0" applyFont="1" applyFill="1" applyBorder="1" applyAlignment="1">
      <alignment horizontal="center"/>
    </xf>
    <xf numFmtId="0" fontId="63" fillId="4" borderId="10" xfId="0" applyFont="1" applyFill="1" applyBorder="1" applyAlignment="1">
      <alignment horizontal="center"/>
    </xf>
    <xf numFmtId="0" fontId="52" fillId="5" borderId="14" xfId="0" applyFont="1" applyFill="1" applyBorder="1" applyAlignment="1">
      <alignment horizontal="center"/>
    </xf>
    <xf numFmtId="0" fontId="52" fillId="5" borderId="17" xfId="0" applyFont="1" applyFill="1" applyBorder="1" applyAlignment="1">
      <alignment horizontal="center"/>
    </xf>
    <xf numFmtId="0" fontId="52" fillId="5" borderId="46" xfId="0" applyFont="1" applyFill="1" applyBorder="1" applyAlignment="1">
      <alignment horizontal="center"/>
    </xf>
    <xf numFmtId="0" fontId="52" fillId="5" borderId="16" xfId="0" applyFont="1" applyFill="1" applyBorder="1" applyAlignment="1">
      <alignment horizontal="center"/>
    </xf>
    <xf numFmtId="0" fontId="52" fillId="5" borderId="30" xfId="0" applyFont="1" applyFill="1" applyBorder="1" applyAlignment="1">
      <alignment horizontal="center"/>
    </xf>
    <xf numFmtId="0" fontId="59" fillId="5" borderId="14" xfId="0" applyFont="1" applyFill="1" applyBorder="1" applyAlignment="1">
      <alignment horizontal="center"/>
    </xf>
    <xf numFmtId="0" fontId="59" fillId="0" borderId="12" xfId="0" applyFont="1" applyBorder="1"/>
    <xf numFmtId="0" fontId="52" fillId="5" borderId="12" xfId="0" applyFont="1" applyFill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59" fillId="0" borderId="35" xfId="0" applyFont="1" applyBorder="1"/>
    <xf numFmtId="0" fontId="59" fillId="0" borderId="40" xfId="0" applyFont="1" applyBorder="1" applyAlignment="1">
      <alignment horizontal="center"/>
    </xf>
    <xf numFmtId="0" fontId="59" fillId="0" borderId="51" xfId="0" applyFont="1" applyBorder="1" applyAlignment="1">
      <alignment horizontal="center"/>
    </xf>
    <xf numFmtId="0" fontId="59" fillId="0" borderId="59" xfId="0" applyFont="1" applyBorder="1" applyAlignment="1">
      <alignment horizontal="center"/>
    </xf>
    <xf numFmtId="0" fontId="59" fillId="0" borderId="23" xfId="0" applyFont="1" applyBorder="1" applyAlignment="1">
      <alignment horizontal="center"/>
    </xf>
    <xf numFmtId="0" fontId="59" fillId="0" borderId="36" xfId="0" applyFont="1" applyBorder="1"/>
    <xf numFmtId="0" fontId="14" fillId="0" borderId="0" xfId="0" applyFont="1"/>
    <xf numFmtId="0" fontId="65" fillId="0" borderId="0" xfId="0" applyFont="1"/>
    <xf numFmtId="0" fontId="22" fillId="0" borderId="42" xfId="0" applyFont="1" applyBorder="1"/>
    <xf numFmtId="0" fontId="20" fillId="0" borderId="26" xfId="0" applyFont="1" applyBorder="1" applyAlignment="1">
      <alignment horizontal="center"/>
    </xf>
    <xf numFmtId="0" fontId="22" fillId="0" borderId="11" xfId="0" applyFont="1" applyBorder="1" applyAlignment="1">
      <alignment wrapText="1"/>
    </xf>
    <xf numFmtId="0" fontId="21" fillId="0" borderId="10" xfId="0" applyFont="1" applyBorder="1"/>
    <xf numFmtId="0" fontId="21" fillId="0" borderId="49" xfId="0" applyFont="1" applyBorder="1"/>
    <xf numFmtId="0" fontId="22" fillId="0" borderId="22" xfId="0" applyFont="1" applyBorder="1" applyAlignment="1">
      <alignment wrapText="1"/>
    </xf>
    <xf numFmtId="0" fontId="22" fillId="0" borderId="29" xfId="0" applyFont="1" applyBorder="1" applyAlignment="1">
      <alignment wrapText="1"/>
    </xf>
    <xf numFmtId="0" fontId="22" fillId="0" borderId="11" xfId="0" applyFont="1" applyBorder="1"/>
    <xf numFmtId="0" fontId="22" fillId="0" borderId="9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2" fillId="0" borderId="27" xfId="0" applyFont="1" applyBorder="1"/>
    <xf numFmtId="0" fontId="22" fillId="0" borderId="25" xfId="0" applyFont="1" applyBorder="1" applyAlignment="1">
      <alignment wrapText="1"/>
    </xf>
    <xf numFmtId="0" fontId="22" fillId="0" borderId="15" xfId="0" applyFont="1" applyBorder="1"/>
    <xf numFmtId="0" fontId="22" fillId="5" borderId="11" xfId="0" applyFont="1" applyFill="1" applyBorder="1"/>
    <xf numFmtId="0" fontId="22" fillId="5" borderId="11" xfId="0" applyFont="1" applyFill="1" applyBorder="1" applyAlignment="1">
      <alignment horizontal="center"/>
    </xf>
    <xf numFmtId="0" fontId="22" fillId="5" borderId="25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22" fillId="5" borderId="31" xfId="0" applyFont="1" applyFill="1" applyBorder="1" applyAlignment="1">
      <alignment horizontal="center"/>
    </xf>
    <xf numFmtId="0" fontId="22" fillId="5" borderId="27" xfId="0" applyFont="1" applyFill="1" applyBorder="1"/>
    <xf numFmtId="0" fontId="22" fillId="5" borderId="25" xfId="0" applyFont="1" applyFill="1" applyBorder="1"/>
    <xf numFmtId="0" fontId="22" fillId="5" borderId="12" xfId="0" applyFont="1" applyFill="1" applyBorder="1"/>
    <xf numFmtId="0" fontId="20" fillId="0" borderId="12" xfId="0" applyFont="1" applyBorder="1"/>
    <xf numFmtId="2" fontId="66" fillId="5" borderId="11" xfId="0" applyNumberFormat="1" applyFont="1" applyFill="1" applyBorder="1" applyAlignment="1">
      <alignment horizontal="center"/>
    </xf>
    <xf numFmtId="2" fontId="66" fillId="5" borderId="25" xfId="0" applyNumberFormat="1" applyFont="1" applyFill="1" applyBorder="1" applyAlignment="1">
      <alignment horizontal="center"/>
    </xf>
    <xf numFmtId="2" fontId="66" fillId="5" borderId="12" xfId="0" applyNumberFormat="1" applyFont="1" applyFill="1" applyBorder="1" applyAlignment="1">
      <alignment horizontal="center"/>
    </xf>
    <xf numFmtId="0" fontId="66" fillId="5" borderId="27" xfId="0" applyFont="1" applyFill="1" applyBorder="1"/>
    <xf numFmtId="0" fontId="66" fillId="5" borderId="25" xfId="0" applyFont="1" applyFill="1" applyBorder="1"/>
    <xf numFmtId="0" fontId="66" fillId="5" borderId="12" xfId="0" applyFont="1" applyFill="1" applyBorder="1"/>
    <xf numFmtId="2" fontId="22" fillId="0" borderId="11" xfId="0" applyNumberFormat="1" applyFont="1" applyBorder="1" applyAlignment="1">
      <alignment horizontal="center"/>
    </xf>
    <xf numFmtId="2" fontId="22" fillId="0" borderId="25" xfId="0" applyNumberFormat="1" applyFont="1" applyBorder="1" applyAlignment="1">
      <alignment horizontal="center"/>
    </xf>
    <xf numFmtId="2" fontId="22" fillId="0" borderId="12" xfId="0" applyNumberFormat="1" applyFont="1" applyBorder="1" applyAlignment="1">
      <alignment horizontal="center"/>
    </xf>
    <xf numFmtId="2" fontId="22" fillId="5" borderId="11" xfId="0" applyNumberFormat="1" applyFont="1" applyFill="1" applyBorder="1" applyAlignment="1">
      <alignment horizontal="center"/>
    </xf>
    <xf numFmtId="2" fontId="22" fillId="5" borderId="25" xfId="0" applyNumberFormat="1" applyFont="1" applyFill="1" applyBorder="1" applyAlignment="1">
      <alignment horizontal="center"/>
    </xf>
    <xf numFmtId="2" fontId="22" fillId="5" borderId="12" xfId="0" applyNumberFormat="1" applyFont="1" applyFill="1" applyBorder="1" applyAlignment="1">
      <alignment horizontal="center"/>
    </xf>
    <xf numFmtId="2" fontId="22" fillId="5" borderId="12" xfId="0" applyNumberFormat="1" applyFont="1" applyFill="1" applyBorder="1"/>
    <xf numFmtId="0" fontId="20" fillId="0" borderId="12" xfId="0" applyFont="1" applyBorder="1" applyAlignment="1">
      <alignment horizontal="center"/>
    </xf>
    <xf numFmtId="0" fontId="21" fillId="5" borderId="11" xfId="0" applyFont="1" applyFill="1" applyBorder="1" applyAlignment="1">
      <alignment wrapText="1"/>
    </xf>
    <xf numFmtId="2" fontId="21" fillId="5" borderId="11" xfId="0" applyNumberFormat="1" applyFont="1" applyFill="1" applyBorder="1" applyAlignment="1">
      <alignment horizontal="center"/>
    </xf>
    <xf numFmtId="2" fontId="21" fillId="5" borderId="27" xfId="0" applyNumberFormat="1" applyFont="1" applyFill="1" applyBorder="1" applyAlignment="1">
      <alignment horizontal="center"/>
    </xf>
    <xf numFmtId="2" fontId="21" fillId="5" borderId="12" xfId="0" applyNumberFormat="1" applyFont="1" applyFill="1" applyBorder="1" applyAlignment="1">
      <alignment horizontal="center"/>
    </xf>
    <xf numFmtId="2" fontId="21" fillId="5" borderId="15" xfId="0" applyNumberFormat="1" applyFont="1" applyFill="1" applyBorder="1" applyAlignment="1">
      <alignment horizontal="center"/>
    </xf>
    <xf numFmtId="2" fontId="21" fillId="5" borderId="25" xfId="0" applyNumberFormat="1" applyFont="1" applyFill="1" applyBorder="1" applyAlignment="1">
      <alignment horizontal="center"/>
    </xf>
    <xf numFmtId="2" fontId="22" fillId="5" borderId="0" xfId="0" applyNumberFormat="1" applyFont="1" applyFill="1" applyAlignment="1">
      <alignment horizontal="center"/>
    </xf>
    <xf numFmtId="2" fontId="22" fillId="5" borderId="26" xfId="0" applyNumberFormat="1" applyFont="1" applyFill="1" applyBorder="1" applyAlignment="1">
      <alignment horizontal="center"/>
    </xf>
    <xf numFmtId="2" fontId="22" fillId="5" borderId="27" xfId="0" applyNumberFormat="1" applyFont="1" applyFill="1" applyBorder="1" applyAlignment="1">
      <alignment horizontal="center"/>
    </xf>
    <xf numFmtId="2" fontId="22" fillId="4" borderId="11" xfId="0" applyNumberFormat="1" applyFont="1" applyFill="1" applyBorder="1" applyAlignment="1">
      <alignment horizontal="center"/>
    </xf>
    <xf numFmtId="2" fontId="22" fillId="4" borderId="25" xfId="0" applyNumberFormat="1" applyFont="1" applyFill="1" applyBorder="1" applyAlignment="1">
      <alignment horizontal="center"/>
    </xf>
    <xf numFmtId="2" fontId="22" fillId="4" borderId="12" xfId="0" applyNumberFormat="1" applyFont="1" applyFill="1" applyBorder="1" applyAlignment="1">
      <alignment horizontal="center"/>
    </xf>
    <xf numFmtId="2" fontId="22" fillId="4" borderId="31" xfId="0" applyNumberFormat="1" applyFont="1" applyFill="1" applyBorder="1" applyAlignment="1">
      <alignment horizontal="center"/>
    </xf>
    <xf numFmtId="0" fontId="22" fillId="4" borderId="27" xfId="0" applyFont="1" applyFill="1" applyBorder="1"/>
    <xf numFmtId="0" fontId="22" fillId="4" borderId="25" xfId="0" applyFont="1" applyFill="1" applyBorder="1"/>
    <xf numFmtId="0" fontId="0" fillId="5" borderId="0" xfId="0" applyFill="1"/>
    <xf numFmtId="0" fontId="20" fillId="5" borderId="12" xfId="0" applyFont="1" applyFill="1" applyBorder="1"/>
    <xf numFmtId="0" fontId="14" fillId="0" borderId="0" xfId="0" applyFont="1" applyAlignment="1">
      <alignment horizontal="center"/>
    </xf>
    <xf numFmtId="0" fontId="21" fillId="5" borderId="54" xfId="0" applyFont="1" applyFill="1" applyBorder="1" applyAlignment="1">
      <alignment horizontal="center" wrapText="1"/>
    </xf>
    <xf numFmtId="2" fontId="21" fillId="5" borderId="54" xfId="0" applyNumberFormat="1" applyFont="1" applyFill="1" applyBorder="1" applyAlignment="1">
      <alignment horizontal="center"/>
    </xf>
    <xf numFmtId="2" fontId="21" fillId="5" borderId="61" xfId="0" applyNumberFormat="1" applyFont="1" applyFill="1" applyBorder="1" applyAlignment="1">
      <alignment horizontal="center"/>
    </xf>
    <xf numFmtId="2" fontId="21" fillId="5" borderId="62" xfId="0" applyNumberFormat="1" applyFont="1" applyFill="1" applyBorder="1" applyAlignment="1">
      <alignment horizontal="center"/>
    </xf>
    <xf numFmtId="2" fontId="21" fillId="5" borderId="5" xfId="0" applyNumberFormat="1" applyFont="1" applyFill="1" applyBorder="1" applyAlignment="1">
      <alignment horizontal="center"/>
    </xf>
    <xf numFmtId="0" fontId="21" fillId="0" borderId="23" xfId="0" applyFont="1" applyBorder="1"/>
    <xf numFmtId="0" fontId="22" fillId="5" borderId="12" xfId="0" applyFont="1" applyFill="1" applyBorder="1" applyAlignment="1">
      <alignment wrapText="1"/>
    </xf>
    <xf numFmtId="0" fontId="22" fillId="5" borderId="22" xfId="0" applyFont="1" applyFill="1" applyBorder="1" applyAlignment="1">
      <alignment wrapText="1"/>
    </xf>
    <xf numFmtId="0" fontId="22" fillId="5" borderId="9" xfId="0" applyFont="1" applyFill="1" applyBorder="1" applyAlignment="1">
      <alignment wrapText="1"/>
    </xf>
    <xf numFmtId="0" fontId="22" fillId="5" borderId="29" xfId="0" applyFont="1" applyFill="1" applyBorder="1" applyAlignment="1">
      <alignment wrapText="1"/>
    </xf>
    <xf numFmtId="0" fontId="21" fillId="5" borderId="12" xfId="0" applyFont="1" applyFill="1" applyBorder="1"/>
    <xf numFmtId="0" fontId="21" fillId="5" borderId="12" xfId="0" applyFont="1" applyFill="1" applyBorder="1" applyAlignment="1">
      <alignment wrapText="1"/>
    </xf>
    <xf numFmtId="0" fontId="22" fillId="5" borderId="27" xfId="0" applyFont="1" applyFill="1" applyBorder="1" applyAlignment="1">
      <alignment horizontal="center"/>
    </xf>
    <xf numFmtId="2" fontId="66" fillId="5" borderId="13" xfId="0" applyNumberFormat="1" applyFont="1" applyFill="1" applyBorder="1" applyAlignment="1">
      <alignment horizontal="center"/>
    </xf>
    <xf numFmtId="2" fontId="66" fillId="5" borderId="27" xfId="0" applyNumberFormat="1" applyFont="1" applyFill="1" applyBorder="1" applyAlignment="1">
      <alignment horizontal="center"/>
    </xf>
    <xf numFmtId="0" fontId="66" fillId="5" borderId="27" xfId="0" applyFont="1" applyFill="1" applyBorder="1" applyAlignment="1">
      <alignment horizontal="center"/>
    </xf>
    <xf numFmtId="0" fontId="66" fillId="5" borderId="12" xfId="0" applyFont="1" applyFill="1" applyBorder="1" applyAlignment="1">
      <alignment horizontal="center"/>
    </xf>
    <xf numFmtId="4" fontId="66" fillId="5" borderId="12" xfId="0" applyNumberFormat="1" applyFont="1" applyFill="1" applyBorder="1" applyAlignment="1">
      <alignment horizontal="center"/>
    </xf>
    <xf numFmtId="0" fontId="66" fillId="5" borderId="25" xfId="0" applyFont="1" applyFill="1" applyBorder="1" applyAlignment="1">
      <alignment horizontal="center"/>
    </xf>
    <xf numFmtId="2" fontId="22" fillId="0" borderId="13" xfId="0" applyNumberFormat="1" applyFont="1" applyBorder="1" applyAlignment="1">
      <alignment horizontal="center"/>
    </xf>
    <xf numFmtId="2" fontId="22" fillId="0" borderId="27" xfId="0" applyNumberFormat="1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2" fontId="22" fillId="5" borderId="13" xfId="0" applyNumberFormat="1" applyFont="1" applyFill="1" applyBorder="1" applyAlignment="1">
      <alignment horizontal="center"/>
    </xf>
    <xf numFmtId="0" fontId="22" fillId="5" borderId="14" xfId="0" applyFont="1" applyFill="1" applyBorder="1"/>
    <xf numFmtId="2" fontId="22" fillId="5" borderId="17" xfId="0" applyNumberFormat="1" applyFont="1" applyFill="1" applyBorder="1" applyAlignment="1">
      <alignment horizontal="center"/>
    </xf>
    <xf numFmtId="2" fontId="22" fillId="5" borderId="18" xfId="0" applyNumberFormat="1" applyFont="1" applyFill="1" applyBorder="1" applyAlignment="1">
      <alignment horizontal="center"/>
    </xf>
    <xf numFmtId="2" fontId="22" fillId="5" borderId="46" xfId="0" applyNumberFormat="1" applyFont="1" applyFill="1" applyBorder="1" applyAlignment="1">
      <alignment horizontal="center"/>
    </xf>
    <xf numFmtId="2" fontId="22" fillId="5" borderId="14" xfId="0" applyNumberFormat="1" applyFont="1" applyFill="1" applyBorder="1" applyAlignment="1">
      <alignment horizontal="center"/>
    </xf>
    <xf numFmtId="2" fontId="22" fillId="5" borderId="57" xfId="0" applyNumberFormat="1" applyFont="1" applyFill="1" applyBorder="1" applyAlignment="1">
      <alignment horizontal="center"/>
    </xf>
    <xf numFmtId="0" fontId="22" fillId="5" borderId="57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2" fillId="5" borderId="46" xfId="0" applyFont="1" applyFill="1" applyBorder="1" applyAlignment="1">
      <alignment horizontal="center"/>
    </xf>
    <xf numFmtId="0" fontId="20" fillId="0" borderId="14" xfId="0" applyFont="1" applyBorder="1"/>
    <xf numFmtId="0" fontId="21" fillId="5" borderId="19" xfId="0" applyFont="1" applyFill="1" applyBorder="1" applyAlignment="1">
      <alignment wrapText="1"/>
    </xf>
    <xf numFmtId="2" fontId="21" fillId="5" borderId="19" xfId="0" applyNumberFormat="1" applyFont="1" applyFill="1" applyBorder="1" applyAlignment="1">
      <alignment horizontal="center"/>
    </xf>
    <xf numFmtId="2" fontId="21" fillId="5" borderId="2" xfId="0" applyNumberFormat="1" applyFont="1" applyFill="1" applyBorder="1" applyAlignment="1">
      <alignment horizontal="center"/>
    </xf>
    <xf numFmtId="2" fontId="21" fillId="5" borderId="20" xfId="0" applyNumberFormat="1" applyFont="1" applyFill="1" applyBorder="1" applyAlignment="1">
      <alignment horizontal="center"/>
    </xf>
    <xf numFmtId="2" fontId="21" fillId="5" borderId="53" xfId="0" applyNumberFormat="1" applyFont="1" applyFill="1" applyBorder="1" applyAlignment="1">
      <alignment horizontal="center"/>
    </xf>
    <xf numFmtId="0" fontId="22" fillId="5" borderId="23" xfId="0" applyFont="1" applyFill="1" applyBorder="1"/>
    <xf numFmtId="2" fontId="22" fillId="5" borderId="22" xfId="0" applyNumberFormat="1" applyFont="1" applyFill="1" applyBorder="1" applyAlignment="1">
      <alignment horizontal="center"/>
    </xf>
    <xf numFmtId="2" fontId="22" fillId="5" borderId="9" xfId="0" applyNumberFormat="1" applyFont="1" applyFill="1" applyBorder="1" applyAlignment="1">
      <alignment horizontal="center"/>
    </xf>
    <xf numFmtId="2" fontId="22" fillId="5" borderId="29" xfId="0" applyNumberFormat="1" applyFont="1" applyFill="1" applyBorder="1" applyAlignment="1">
      <alignment horizontal="center"/>
    </xf>
    <xf numFmtId="2" fontId="22" fillId="5" borderId="23" xfId="0" applyNumberFormat="1" applyFont="1" applyFill="1" applyBorder="1" applyAlignment="1">
      <alignment horizontal="center"/>
    </xf>
    <xf numFmtId="2" fontId="22" fillId="5" borderId="60" xfId="0" applyNumberFormat="1" applyFont="1" applyFill="1" applyBorder="1" applyAlignment="1">
      <alignment horizontal="center"/>
    </xf>
    <xf numFmtId="0" fontId="22" fillId="5" borderId="60" xfId="0" applyFont="1" applyFill="1" applyBorder="1" applyAlignment="1">
      <alignment horizontal="center"/>
    </xf>
    <xf numFmtId="0" fontId="22" fillId="5" borderId="23" xfId="0" applyFont="1" applyFill="1" applyBorder="1" applyAlignment="1">
      <alignment horizontal="center"/>
    </xf>
    <xf numFmtId="0" fontId="22" fillId="5" borderId="29" xfId="0" applyFont="1" applyFill="1" applyBorder="1" applyAlignment="1">
      <alignment horizontal="center"/>
    </xf>
    <xf numFmtId="0" fontId="20" fillId="0" borderId="23" xfId="0" applyFont="1" applyBorder="1"/>
    <xf numFmtId="2" fontId="22" fillId="4" borderId="13" xfId="0" applyNumberFormat="1" applyFont="1" applyFill="1" applyBorder="1" applyAlignment="1">
      <alignment horizontal="center"/>
    </xf>
    <xf numFmtId="2" fontId="22" fillId="4" borderId="27" xfId="0" applyNumberFormat="1" applyFont="1" applyFill="1" applyBorder="1" applyAlignment="1">
      <alignment horizontal="center"/>
    </xf>
    <xf numFmtId="0" fontId="22" fillId="4" borderId="27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0" fontId="22" fillId="4" borderId="12" xfId="0" applyFont="1" applyFill="1" applyBorder="1"/>
    <xf numFmtId="2" fontId="21" fillId="5" borderId="13" xfId="0" applyNumberFormat="1" applyFont="1" applyFill="1" applyBorder="1" applyAlignment="1">
      <alignment horizontal="center"/>
    </xf>
    <xf numFmtId="0" fontId="21" fillId="5" borderId="12" xfId="0" applyFont="1" applyFill="1" applyBorder="1" applyAlignment="1">
      <alignment horizontal="center" wrapText="1"/>
    </xf>
    <xf numFmtId="0" fontId="22" fillId="0" borderId="63" xfId="0" applyFont="1" applyBorder="1"/>
    <xf numFmtId="0" fontId="22" fillId="0" borderId="64" xfId="0" applyFont="1" applyBorder="1"/>
    <xf numFmtId="0" fontId="22" fillId="0" borderId="43" xfId="0" applyFont="1" applyBorder="1"/>
    <xf numFmtId="0" fontId="22" fillId="0" borderId="65" xfId="0" applyFont="1" applyBorder="1"/>
    <xf numFmtId="0" fontId="22" fillId="0" borderId="45" xfId="0" applyFont="1" applyBorder="1" applyAlignment="1">
      <alignment horizontal="center"/>
    </xf>
    <xf numFmtId="0" fontId="22" fillId="0" borderId="26" xfId="0" applyFont="1" applyBorder="1" applyAlignment="1">
      <alignment horizontal="center" wrapText="1"/>
    </xf>
    <xf numFmtId="0" fontId="22" fillId="0" borderId="11" xfId="0" applyFont="1" applyBorder="1" applyAlignment="1">
      <alignment textRotation="90" wrapText="1"/>
    </xf>
    <xf numFmtId="0" fontId="22" fillId="0" borderId="12" xfId="0" applyFont="1" applyBorder="1" applyAlignment="1">
      <alignment textRotation="90" wrapText="1"/>
    </xf>
    <xf numFmtId="0" fontId="22" fillId="0" borderId="13" xfId="0" applyFont="1" applyBorder="1" applyAlignment="1">
      <alignment textRotation="90" wrapText="1"/>
    </xf>
    <xf numFmtId="0" fontId="22" fillId="0" borderId="27" xfId="0" applyFont="1" applyBorder="1" applyAlignment="1">
      <alignment textRotation="90" wrapText="1"/>
    </xf>
    <xf numFmtId="0" fontId="22" fillId="0" borderId="25" xfId="0" applyFont="1" applyBorder="1" applyAlignment="1">
      <alignment textRotation="90" wrapText="1"/>
    </xf>
    <xf numFmtId="0" fontId="22" fillId="0" borderId="12" xfId="0" applyFont="1" applyBorder="1" applyAlignment="1">
      <alignment textRotation="90"/>
    </xf>
    <xf numFmtId="0" fontId="22" fillId="0" borderId="4" xfId="0" applyFont="1" applyBorder="1" applyAlignment="1">
      <alignment textRotation="90" wrapText="1"/>
    </xf>
    <xf numFmtId="0" fontId="57" fillId="0" borderId="26" xfId="0" applyFont="1" applyBorder="1"/>
    <xf numFmtId="0" fontId="22" fillId="0" borderId="11" xfId="0" applyFont="1" applyBorder="1" applyAlignment="1">
      <alignment horizontal="right"/>
    </xf>
    <xf numFmtId="0" fontId="22" fillId="0" borderId="13" xfId="0" applyFont="1" applyBorder="1"/>
    <xf numFmtId="164" fontId="22" fillId="0" borderId="27" xfId="0" applyNumberFormat="1" applyFont="1" applyBorder="1"/>
    <xf numFmtId="164" fontId="22" fillId="0" borderId="12" xfId="0" applyNumberFormat="1" applyFont="1" applyBorder="1"/>
    <xf numFmtId="164" fontId="22" fillId="0" borderId="11" xfId="0" applyNumberFormat="1" applyFont="1" applyBorder="1"/>
    <xf numFmtId="2" fontId="22" fillId="0" borderId="27" xfId="0" applyNumberFormat="1" applyFont="1" applyBorder="1"/>
    <xf numFmtId="2" fontId="22" fillId="0" borderId="12" xfId="0" applyNumberFormat="1" applyFont="1" applyBorder="1"/>
    <xf numFmtId="2" fontId="22" fillId="0" borderId="68" xfId="0" applyNumberFormat="1" applyFont="1" applyBorder="1"/>
    <xf numFmtId="0" fontId="22" fillId="0" borderId="69" xfId="0" applyFont="1" applyBorder="1"/>
    <xf numFmtId="0" fontId="67" fillId="0" borderId="11" xfId="0" applyFont="1" applyBorder="1"/>
    <xf numFmtId="164" fontId="67" fillId="0" borderId="12" xfId="0" applyNumberFormat="1" applyFont="1" applyBorder="1"/>
    <xf numFmtId="1" fontId="67" fillId="0" borderId="13" xfId="0" applyNumberFormat="1" applyFont="1" applyBorder="1"/>
    <xf numFmtId="164" fontId="67" fillId="0" borderId="27" xfId="0" applyNumberFormat="1" applyFont="1" applyBorder="1"/>
    <xf numFmtId="0" fontId="67" fillId="0" borderId="25" xfId="0" applyFont="1" applyBorder="1"/>
    <xf numFmtId="164" fontId="67" fillId="0" borderId="11" xfId="0" applyNumberFormat="1" applyFont="1" applyBorder="1"/>
    <xf numFmtId="0" fontId="67" fillId="0" borderId="13" xfId="0" applyFont="1" applyBorder="1"/>
    <xf numFmtId="0" fontId="67" fillId="0" borderId="27" xfId="0" applyFont="1" applyBorder="1"/>
    <xf numFmtId="0" fontId="67" fillId="0" borderId="12" xfId="0" applyFont="1" applyBorder="1"/>
    <xf numFmtId="2" fontId="67" fillId="0" borderId="12" xfId="0" applyNumberFormat="1" applyFont="1" applyBorder="1"/>
    <xf numFmtId="2" fontId="67" fillId="0" borderId="68" xfId="0" applyNumberFormat="1" applyFont="1" applyBorder="1"/>
    <xf numFmtId="0" fontId="67" fillId="0" borderId="68" xfId="0" applyFont="1" applyBorder="1"/>
    <xf numFmtId="1" fontId="22" fillId="0" borderId="13" xfId="0" applyNumberFormat="1" applyFont="1" applyBorder="1"/>
    <xf numFmtId="2" fontId="41" fillId="0" borderId="12" xfId="0" applyNumberFormat="1" applyFont="1" applyBorder="1"/>
    <xf numFmtId="0" fontId="41" fillId="0" borderId="13" xfId="0" applyFont="1" applyBorder="1"/>
    <xf numFmtId="0" fontId="22" fillId="0" borderId="68" xfId="0" applyFont="1" applyBorder="1"/>
    <xf numFmtId="0" fontId="22" fillId="0" borderId="48" xfId="0" applyFont="1" applyBorder="1" applyAlignment="1">
      <alignment horizontal="center"/>
    </xf>
    <xf numFmtId="0" fontId="57" fillId="0" borderId="50" xfId="0" applyFont="1" applyBorder="1"/>
    <xf numFmtId="164" fontId="58" fillId="0" borderId="17" xfId="0" applyNumberFormat="1" applyFont="1" applyBorder="1"/>
    <xf numFmtId="164" fontId="58" fillId="0" borderId="14" xfId="0" applyNumberFormat="1" applyFont="1" applyBorder="1"/>
    <xf numFmtId="1" fontId="58" fillId="0" borderId="18" xfId="0" applyNumberFormat="1" applyFont="1" applyBorder="1"/>
    <xf numFmtId="164" fontId="58" fillId="0" borderId="57" xfId="0" applyNumberFormat="1" applyFont="1" applyBorder="1"/>
    <xf numFmtId="0" fontId="58" fillId="0" borderId="46" xfId="0" applyFont="1" applyBorder="1"/>
    <xf numFmtId="0" fontId="58" fillId="0" borderId="17" xfId="0" applyFont="1" applyBorder="1"/>
    <xf numFmtId="0" fontId="58" fillId="0" borderId="14" xfId="0" applyFont="1" applyBorder="1"/>
    <xf numFmtId="0" fontId="58" fillId="0" borderId="18" xfId="0" applyFont="1" applyBorder="1"/>
    <xf numFmtId="2" fontId="58" fillId="0" borderId="14" xfId="0" applyNumberFormat="1" applyFont="1" applyBorder="1"/>
    <xf numFmtId="0" fontId="58" fillId="0" borderId="57" xfId="0" applyFont="1" applyBorder="1"/>
    <xf numFmtId="2" fontId="58" fillId="0" borderId="70" xfId="0" applyNumberFormat="1" applyFont="1" applyBorder="1"/>
    <xf numFmtId="0" fontId="58" fillId="0" borderId="70" xfId="0" applyFont="1" applyBorder="1"/>
    <xf numFmtId="0" fontId="22" fillId="0" borderId="36" xfId="0" applyFont="1" applyBorder="1" applyAlignment="1">
      <alignment horizontal="center"/>
    </xf>
    <xf numFmtId="0" fontId="57" fillId="0" borderId="2" xfId="0" applyFont="1" applyBorder="1" applyAlignment="1">
      <alignment wrapText="1"/>
    </xf>
    <xf numFmtId="0" fontId="57" fillId="0" borderId="19" xfId="0" applyFont="1" applyBorder="1"/>
    <xf numFmtId="1" fontId="57" fillId="0" borderId="19" xfId="0" applyNumberFormat="1" applyFont="1" applyBorder="1"/>
    <xf numFmtId="164" fontId="57" fillId="0" borderId="19" xfId="0" applyNumberFormat="1" applyFont="1" applyBorder="1"/>
    <xf numFmtId="0" fontId="57" fillId="0" borderId="2" xfId="0" applyFont="1" applyBorder="1"/>
    <xf numFmtId="2" fontId="57" fillId="0" borderId="20" xfId="0" applyNumberFormat="1" applyFont="1" applyBorder="1"/>
    <xf numFmtId="0" fontId="57" fillId="0" borderId="52" xfId="0" applyFont="1" applyBorder="1"/>
    <xf numFmtId="2" fontId="57" fillId="0" borderId="19" xfId="0" applyNumberFormat="1" applyFont="1" applyBorder="1"/>
    <xf numFmtId="0" fontId="57" fillId="0" borderId="36" xfId="0" applyFont="1" applyBorder="1"/>
    <xf numFmtId="0" fontId="22" fillId="4" borderId="11" xfId="0" applyFont="1" applyFill="1" applyBorder="1"/>
    <xf numFmtId="1" fontId="22" fillId="4" borderId="13" xfId="0" applyNumberFormat="1" applyFont="1" applyFill="1" applyBorder="1"/>
    <xf numFmtId="164" fontId="22" fillId="4" borderId="11" xfId="0" applyNumberFormat="1" applyFont="1" applyFill="1" applyBorder="1"/>
    <xf numFmtId="0" fontId="22" fillId="4" borderId="13" xfId="0" applyFont="1" applyFill="1" applyBorder="1"/>
    <xf numFmtId="2" fontId="22" fillId="4" borderId="27" xfId="0" applyNumberFormat="1" applyFont="1" applyFill="1" applyBorder="1"/>
    <xf numFmtId="2" fontId="22" fillId="4" borderId="12" xfId="0" applyNumberFormat="1" applyFont="1" applyFill="1" applyBorder="1"/>
    <xf numFmtId="2" fontId="22" fillId="4" borderId="68" xfId="0" applyNumberFormat="1" applyFont="1" applyFill="1" applyBorder="1"/>
    <xf numFmtId="0" fontId="22" fillId="4" borderId="68" xfId="0" applyFont="1" applyFill="1" applyBorder="1"/>
    <xf numFmtId="0" fontId="41" fillId="0" borderId="0" xfId="0" applyFont="1"/>
    <xf numFmtId="2" fontId="22" fillId="0" borderId="17" xfId="0" applyNumberFormat="1" applyFont="1" applyBorder="1"/>
    <xf numFmtId="2" fontId="22" fillId="0" borderId="14" xfId="0" applyNumberFormat="1" applyFont="1" applyBorder="1"/>
    <xf numFmtId="1" fontId="22" fillId="0" borderId="18" xfId="0" applyNumberFormat="1" applyFont="1" applyBorder="1"/>
    <xf numFmtId="0" fontId="22" fillId="0" borderId="57" xfId="0" applyFont="1" applyBorder="1"/>
    <xf numFmtId="0" fontId="22" fillId="0" borderId="14" xfId="0" applyFont="1" applyBorder="1"/>
    <xf numFmtId="0" fontId="22" fillId="0" borderId="17" xfId="0" applyFont="1" applyBorder="1"/>
    <xf numFmtId="0" fontId="22" fillId="0" borderId="18" xfId="0" applyFont="1" applyBorder="1"/>
    <xf numFmtId="2" fontId="22" fillId="0" borderId="57" xfId="0" applyNumberFormat="1" applyFont="1" applyBorder="1"/>
    <xf numFmtId="2" fontId="22" fillId="0" borderId="70" xfId="0" applyNumberFormat="1" applyFont="1" applyBorder="1"/>
    <xf numFmtId="0" fontId="22" fillId="0" borderId="70" xfId="0" applyFont="1" applyBorder="1"/>
    <xf numFmtId="0" fontId="22" fillId="0" borderId="15" xfId="0" applyFont="1" applyBorder="1" applyAlignment="1">
      <alignment horizontal="center"/>
    </xf>
    <xf numFmtId="0" fontId="57" fillId="0" borderId="12" xfId="0" applyFont="1" applyBorder="1"/>
    <xf numFmtId="1" fontId="22" fillId="0" borderId="12" xfId="0" applyNumberFormat="1" applyFont="1" applyBorder="1"/>
    <xf numFmtId="0" fontId="58" fillId="0" borderId="11" xfId="0" applyFont="1" applyBorder="1"/>
    <xf numFmtId="164" fontId="58" fillId="0" borderId="12" xfId="0" applyNumberFormat="1" applyFont="1" applyBorder="1"/>
    <xf numFmtId="1" fontId="58" fillId="0" borderId="13" xfId="0" applyNumberFormat="1" applyFont="1" applyBorder="1"/>
    <xf numFmtId="164" fontId="58" fillId="0" borderId="27" xfId="0" applyNumberFormat="1" applyFont="1" applyBorder="1"/>
    <xf numFmtId="0" fontId="58" fillId="0" borderId="25" xfId="0" applyFont="1" applyBorder="1"/>
    <xf numFmtId="164" fontId="58" fillId="0" borderId="11" xfId="0" applyNumberFormat="1" applyFont="1" applyBorder="1"/>
    <xf numFmtId="0" fontId="58" fillId="0" borderId="13" xfId="0" applyFont="1" applyBorder="1"/>
    <xf numFmtId="0" fontId="58" fillId="0" borderId="27" xfId="0" applyFont="1" applyBorder="1"/>
    <xf numFmtId="0" fontId="58" fillId="0" borderId="12" xfId="0" applyFont="1" applyBorder="1"/>
    <xf numFmtId="2" fontId="58" fillId="0" borderId="12" xfId="0" applyNumberFormat="1" applyFont="1" applyBorder="1"/>
    <xf numFmtId="2" fontId="58" fillId="0" borderId="68" xfId="0" applyNumberFormat="1" applyFont="1" applyBorder="1"/>
    <xf numFmtId="0" fontId="58" fillId="0" borderId="68" xfId="0" applyFont="1" applyBorder="1"/>
    <xf numFmtId="164" fontId="22" fillId="0" borderId="57" xfId="0" applyNumberFormat="1" applyFont="1" applyBorder="1"/>
    <xf numFmtId="164" fontId="22" fillId="0" borderId="14" xfId="0" applyNumberFormat="1" applyFont="1" applyBorder="1"/>
    <xf numFmtId="164" fontId="22" fillId="0" borderId="17" xfId="0" applyNumberFormat="1" applyFont="1" applyBorder="1"/>
    <xf numFmtId="0" fontId="22" fillId="0" borderId="47" xfId="0" applyFont="1" applyBorder="1" applyAlignment="1">
      <alignment horizontal="center"/>
    </xf>
    <xf numFmtId="0" fontId="57" fillId="0" borderId="0" xfId="0" applyFont="1" applyAlignment="1">
      <alignment wrapText="1"/>
    </xf>
    <xf numFmtId="0" fontId="58" fillId="0" borderId="6" xfId="0" applyFont="1" applyBorder="1"/>
    <xf numFmtId="1" fontId="58" fillId="0" borderId="6" xfId="0" applyNumberFormat="1" applyFont="1" applyBorder="1"/>
    <xf numFmtId="164" fontId="58" fillId="0" borderId="6" xfId="0" applyNumberFormat="1" applyFont="1" applyBorder="1"/>
    <xf numFmtId="2" fontId="58" fillId="0" borderId="6" xfId="0" applyNumberFormat="1" applyFont="1" applyBorder="1"/>
    <xf numFmtId="0" fontId="58" fillId="0" borderId="30" xfId="0" applyFont="1" applyBorder="1"/>
    <xf numFmtId="0" fontId="58" fillId="0" borderId="23" xfId="0" applyFont="1" applyBorder="1"/>
    <xf numFmtId="2" fontId="58" fillId="0" borderId="23" xfId="0" applyNumberFormat="1" applyFont="1" applyBorder="1"/>
    <xf numFmtId="0" fontId="58" fillId="0" borderId="71" xfId="0" applyFont="1" applyBorder="1"/>
    <xf numFmtId="0" fontId="22" fillId="0" borderId="39" xfId="0" applyFont="1" applyBorder="1"/>
    <xf numFmtId="0" fontId="58" fillId="0" borderId="37" xfId="0" applyFont="1" applyBorder="1"/>
    <xf numFmtId="1" fontId="58" fillId="0" borderId="37" xfId="0" applyNumberFormat="1" applyFont="1" applyBorder="1"/>
    <xf numFmtId="164" fontId="58" fillId="0" borderId="37" xfId="0" applyNumberFormat="1" applyFont="1" applyBorder="1"/>
    <xf numFmtId="0" fontId="58" fillId="0" borderId="32" xfId="0" applyFont="1" applyBorder="1"/>
    <xf numFmtId="0" fontId="58" fillId="0" borderId="58" xfId="0" applyFont="1" applyBorder="1"/>
    <xf numFmtId="2" fontId="58" fillId="0" borderId="37" xfId="0" applyNumberFormat="1" applyFont="1" applyBorder="1"/>
    <xf numFmtId="0" fontId="58" fillId="0" borderId="12" xfId="0" applyFont="1" applyBorder="1" applyAlignment="1">
      <alignment horizontal="right"/>
    </xf>
    <xf numFmtId="0" fontId="52" fillId="0" borderId="38" xfId="0" applyFont="1" applyBorder="1" applyAlignment="1">
      <alignment textRotation="90" wrapText="1"/>
    </xf>
    <xf numFmtId="0" fontId="52" fillId="0" borderId="58" xfId="0" applyFont="1" applyBorder="1" applyAlignment="1">
      <alignment textRotation="90" wrapText="1"/>
    </xf>
    <xf numFmtId="0" fontId="52" fillId="0" borderId="43" xfId="0" applyFont="1" applyBorder="1" applyAlignment="1">
      <alignment textRotation="90" wrapText="1"/>
    </xf>
    <xf numFmtId="0" fontId="22" fillId="0" borderId="43" xfId="0" applyFont="1" applyBorder="1" applyAlignment="1">
      <alignment textRotation="90"/>
    </xf>
    <xf numFmtId="0" fontId="52" fillId="0" borderId="72" xfId="0" applyFont="1" applyBorder="1" applyAlignment="1">
      <alignment textRotation="90" wrapText="1"/>
    </xf>
    <xf numFmtId="0" fontId="52" fillId="0" borderId="34" xfId="0" applyFont="1" applyBorder="1" applyAlignment="1">
      <alignment textRotation="90" wrapText="1"/>
    </xf>
    <xf numFmtId="0" fontId="21" fillId="0" borderId="30" xfId="0" applyFont="1" applyBorder="1"/>
    <xf numFmtId="0" fontId="22" fillId="0" borderId="7" xfId="0" applyFont="1" applyBorder="1"/>
    <xf numFmtId="0" fontId="22" fillId="0" borderId="45" xfId="0" applyFont="1" applyBorder="1"/>
    <xf numFmtId="0" fontId="21" fillId="0" borderId="41" xfId="0" applyFont="1" applyBorder="1"/>
    <xf numFmtId="0" fontId="26" fillId="0" borderId="10" xfId="0" applyFont="1" applyBorder="1"/>
    <xf numFmtId="0" fontId="22" fillId="0" borderId="10" xfId="0" applyFont="1" applyBorder="1"/>
    <xf numFmtId="0" fontId="22" fillId="0" borderId="22" xfId="0" applyFont="1" applyBorder="1"/>
    <xf numFmtId="0" fontId="22" fillId="0" borderId="60" xfId="0" applyFont="1" applyBorder="1"/>
    <xf numFmtId="0" fontId="22" fillId="0" borderId="23" xfId="0" applyFont="1" applyBorder="1"/>
    <xf numFmtId="0" fontId="21" fillId="0" borderId="45" xfId="0" applyFont="1" applyBorder="1"/>
    <xf numFmtId="0" fontId="21" fillId="0" borderId="36" xfId="0" applyFont="1" applyBorder="1"/>
    <xf numFmtId="0" fontId="21" fillId="0" borderId="48" xfId="0" applyFont="1" applyBorder="1"/>
    <xf numFmtId="0" fontId="22" fillId="0" borderId="16" xfId="0" applyFont="1" applyBorder="1"/>
    <xf numFmtId="0" fontId="22" fillId="0" borderId="48" xfId="0" applyFont="1" applyBorder="1"/>
    <xf numFmtId="0" fontId="21" fillId="0" borderId="36" xfId="0" applyFont="1" applyBorder="1" applyAlignment="1">
      <alignment wrapText="1"/>
    </xf>
    <xf numFmtId="0" fontId="21" fillId="0" borderId="19" xfId="0" applyFont="1" applyBorder="1"/>
    <xf numFmtId="0" fontId="68" fillId="2" borderId="15" xfId="0" applyFont="1" applyFill="1" applyBorder="1"/>
    <xf numFmtId="0" fontId="22" fillId="2" borderId="15" xfId="0" applyFont="1" applyFill="1" applyBorder="1"/>
    <xf numFmtId="0" fontId="22" fillId="2" borderId="11" xfId="0" applyFont="1" applyFill="1" applyBorder="1"/>
    <xf numFmtId="0" fontId="22" fillId="2" borderId="27" xfId="0" applyFont="1" applyFill="1" applyBorder="1"/>
    <xf numFmtId="0" fontId="22" fillId="2" borderId="12" xfId="0" applyFont="1" applyFill="1" applyBorder="1"/>
    <xf numFmtId="0" fontId="22" fillId="2" borderId="25" xfId="0" applyFont="1" applyFill="1" applyBorder="1"/>
    <xf numFmtId="0" fontId="22" fillId="2" borderId="45" xfId="0" applyFont="1" applyFill="1" applyBorder="1"/>
    <xf numFmtId="0" fontId="21" fillId="0" borderId="15" xfId="0" applyFont="1" applyBorder="1"/>
    <xf numFmtId="0" fontId="21" fillId="0" borderId="16" xfId="0" applyFont="1" applyBorder="1"/>
    <xf numFmtId="0" fontId="21" fillId="0" borderId="42" xfId="0" applyFont="1" applyBorder="1"/>
    <xf numFmtId="0" fontId="21" fillId="0" borderId="54" xfId="0" applyFont="1" applyBorder="1"/>
    <xf numFmtId="0" fontId="21" fillId="0" borderId="59" xfId="0" applyFont="1" applyBorder="1"/>
    <xf numFmtId="0" fontId="21" fillId="0" borderId="35" xfId="0" applyFont="1" applyBorder="1"/>
    <xf numFmtId="0" fontId="21" fillId="0" borderId="40" xfId="0" applyFont="1" applyBorder="1"/>
    <xf numFmtId="0" fontId="21" fillId="0" borderId="28" xfId="0" applyFont="1" applyBorder="1"/>
    <xf numFmtId="0" fontId="69" fillId="0" borderId="0" xfId="0" applyFont="1"/>
    <xf numFmtId="0" fontId="69" fillId="0" borderId="31" xfId="0" applyFont="1" applyBorder="1" applyAlignment="1">
      <alignment horizontal="center" wrapText="1"/>
    </xf>
    <xf numFmtId="0" fontId="69" fillId="0" borderId="31" xfId="0" applyFont="1" applyBorder="1"/>
    <xf numFmtId="0" fontId="70" fillId="0" borderId="31" xfId="0" applyFont="1" applyBorder="1"/>
    <xf numFmtId="0" fontId="71" fillId="0" borderId="31" xfId="0" applyFont="1" applyBorder="1"/>
    <xf numFmtId="0" fontId="71" fillId="0" borderId="31" xfId="0" applyFont="1" applyBorder="1" applyAlignment="1">
      <alignment wrapText="1"/>
    </xf>
    <xf numFmtId="0" fontId="17" fillId="0" borderId="31" xfId="0" applyFont="1" applyBorder="1" applyAlignment="1">
      <alignment wrapText="1"/>
    </xf>
    <xf numFmtId="0" fontId="72" fillId="0" borderId="31" xfId="0" applyFont="1" applyBorder="1"/>
    <xf numFmtId="0" fontId="73" fillId="0" borderId="0" xfId="0" applyFont="1"/>
    <xf numFmtId="0" fontId="69" fillId="0" borderId="12" xfId="0" applyFont="1" applyBorder="1" applyAlignment="1">
      <alignment horizontal="center" vertical="top" wrapText="1"/>
    </xf>
    <xf numFmtId="0" fontId="69" fillId="0" borderId="12" xfId="0" applyFont="1" applyBorder="1" applyAlignment="1">
      <alignment horizontal="center" vertical="top"/>
    </xf>
    <xf numFmtId="0" fontId="69" fillId="0" borderId="25" xfId="0" applyFont="1" applyBorder="1" applyAlignment="1">
      <alignment horizontal="center" vertical="top"/>
    </xf>
    <xf numFmtId="0" fontId="69" fillId="0" borderId="12" xfId="0" applyFont="1" applyBorder="1" applyAlignment="1">
      <alignment vertical="top"/>
    </xf>
    <xf numFmtId="0" fontId="69" fillId="0" borderId="25" xfId="0" applyFont="1" applyBorder="1" applyAlignment="1">
      <alignment vertical="top"/>
    </xf>
    <xf numFmtId="0" fontId="70" fillId="0" borderId="31" xfId="0" applyFont="1" applyBorder="1" applyAlignment="1">
      <alignment horizontal="center" vertical="top"/>
    </xf>
    <xf numFmtId="0" fontId="20" fillId="6" borderId="31" xfId="0" applyFont="1" applyFill="1" applyBorder="1"/>
    <xf numFmtId="0" fontId="70" fillId="6" borderId="31" xfId="0" applyFont="1" applyFill="1" applyBorder="1"/>
    <xf numFmtId="0" fontId="74" fillId="0" borderId="31" xfId="0" applyFont="1" applyBorder="1"/>
    <xf numFmtId="0" fontId="71" fillId="6" borderId="31" xfId="0" applyFont="1" applyFill="1" applyBorder="1"/>
    <xf numFmtId="0" fontId="75" fillId="6" borderId="31" xfId="0" applyFont="1" applyFill="1" applyBorder="1"/>
    <xf numFmtId="0" fontId="69" fillId="6" borderId="31" xfId="0" applyFont="1" applyFill="1" applyBorder="1"/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6" fillId="0" borderId="25" xfId="0" applyFont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21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/>
    <xf numFmtId="0" fontId="46" fillId="0" borderId="32" xfId="0" applyFont="1" applyBorder="1" applyAlignment="1">
      <alignment horizontal="center"/>
    </xf>
    <xf numFmtId="0" fontId="46" fillId="0" borderId="58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52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1" fillId="0" borderId="31" xfId="0" applyFont="1" applyBorder="1" applyAlignment="1">
      <alignment horizontal="center" vertical="top" wrapText="1"/>
    </xf>
    <xf numFmtId="0" fontId="6" fillId="0" borderId="0" xfId="0" applyFont="1"/>
    <xf numFmtId="0" fontId="36" fillId="0" borderId="31" xfId="0" applyFont="1" applyBorder="1" applyAlignment="1">
      <alignment horizontal="center" textRotation="90" wrapText="1"/>
    </xf>
    <xf numFmtId="0" fontId="36" fillId="0" borderId="31" xfId="0" applyFont="1" applyBorder="1" applyAlignment="1">
      <alignment horizontal="center" vertical="top" wrapText="1"/>
    </xf>
    <xf numFmtId="0" fontId="36" fillId="0" borderId="31" xfId="0" applyFont="1" applyBorder="1" applyAlignment="1">
      <alignment textRotation="90" wrapText="1"/>
    </xf>
    <xf numFmtId="0" fontId="21" fillId="0" borderId="31" xfId="0" applyFont="1" applyBorder="1" applyAlignment="1">
      <alignment textRotation="90" wrapText="1"/>
    </xf>
    <xf numFmtId="0" fontId="20" fillId="0" borderId="12" xfId="0" applyFont="1" applyBorder="1"/>
    <xf numFmtId="0" fontId="22" fillId="0" borderId="12" xfId="0" applyFont="1" applyBorder="1" applyAlignment="1">
      <alignment horizontal="center"/>
    </xf>
    <xf numFmtId="0" fontId="20" fillId="0" borderId="25" xfId="0" applyFont="1" applyBorder="1"/>
    <xf numFmtId="0" fontId="20" fillId="0" borderId="27" xfId="0" applyFont="1" applyBorder="1"/>
    <xf numFmtId="0" fontId="20" fillId="0" borderId="26" xfId="0" applyFont="1" applyBorder="1"/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2" fillId="0" borderId="29" xfId="0" applyFont="1" applyBorder="1"/>
    <xf numFmtId="0" fontId="22" fillId="0" borderId="49" xfId="0" applyFont="1" applyBorder="1"/>
    <xf numFmtId="0" fontId="21" fillId="0" borderId="49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25" xfId="0" applyFont="1" applyBorder="1"/>
    <xf numFmtId="0" fontId="21" fillId="0" borderId="27" xfId="0" applyFont="1" applyBorder="1"/>
    <xf numFmtId="0" fontId="21" fillId="0" borderId="25" xfId="0" applyFont="1" applyBorder="1" applyAlignment="1">
      <alignment horizontal="center" vertical="top"/>
    </xf>
    <xf numFmtId="0" fontId="21" fillId="0" borderId="2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64" xfId="0" applyFont="1" applyBorder="1" applyAlignment="1">
      <alignment horizontal="center"/>
    </xf>
    <xf numFmtId="0" fontId="22" fillId="0" borderId="66" xfId="0" applyFont="1" applyBorder="1" applyAlignment="1">
      <alignment horizontal="center"/>
    </xf>
    <xf numFmtId="0" fontId="22" fillId="0" borderId="67" xfId="0" applyFont="1" applyBorder="1" applyAlignment="1">
      <alignment horizontal="center"/>
    </xf>
    <xf numFmtId="0" fontId="69" fillId="0" borderId="31" xfId="0" applyFont="1" applyBorder="1" applyAlignment="1">
      <alignment horizontal="center" wrapText="1"/>
    </xf>
    <xf numFmtId="0" fontId="69" fillId="0" borderId="73" xfId="0" applyFont="1" applyBorder="1" applyAlignment="1">
      <alignment horizontal="center"/>
    </xf>
    <xf numFmtId="0" fontId="69" fillId="0" borderId="74" xfId="0" applyFont="1" applyBorder="1" applyAlignment="1">
      <alignment horizontal="center"/>
    </xf>
    <xf numFmtId="0" fontId="69" fillId="0" borderId="75" xfId="0" applyFont="1" applyBorder="1" applyAlignment="1">
      <alignment horizontal="center"/>
    </xf>
    <xf numFmtId="0" fontId="69" fillId="0" borderId="76" xfId="0" applyFont="1" applyBorder="1" applyAlignment="1">
      <alignment horizontal="center"/>
    </xf>
    <xf numFmtId="0" fontId="69" fillId="0" borderId="77" xfId="0" applyFont="1" applyBorder="1" applyAlignment="1">
      <alignment horizontal="center"/>
    </xf>
    <xf numFmtId="0" fontId="69" fillId="0" borderId="78" xfId="0" applyFont="1" applyBorder="1" applyAlignment="1">
      <alignment horizontal="center"/>
    </xf>
    <xf numFmtId="0" fontId="69" fillId="0" borderId="32" xfId="0" applyFont="1" applyBorder="1" applyAlignment="1">
      <alignment horizontal="center" wrapText="1"/>
    </xf>
    <xf numFmtId="0" fontId="69" fillId="0" borderId="30" xfId="0" applyFont="1" applyBorder="1" applyAlignment="1">
      <alignment horizontal="center" wrapText="1"/>
    </xf>
    <xf numFmtId="0" fontId="69" fillId="0" borderId="31" xfId="0" applyFont="1" applyBorder="1" applyAlignment="1">
      <alignment horizontal="center"/>
    </xf>
  </cellXfs>
  <cellStyles count="2">
    <cellStyle name="Обычный" xfId="0" builtinId="0"/>
    <cellStyle name="Открывавшаяся гиперссылка" xfId="1" builtin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zoomScale="110" workbookViewId="0">
      <selection activeCell="A18" sqref="A18"/>
    </sheetView>
  </sheetViews>
  <sheetFormatPr defaultRowHeight="12.75" customHeight="1" x14ac:dyDescent="0.2"/>
  <cols>
    <col min="1" max="1" width="14.85546875" customWidth="1"/>
    <col min="2" max="2" width="3.85546875" customWidth="1"/>
    <col min="3" max="3" width="5.42578125" customWidth="1"/>
    <col min="4" max="4" width="4.85546875" customWidth="1"/>
    <col min="5" max="5" width="5.140625" customWidth="1"/>
    <col min="6" max="6" width="5.42578125" customWidth="1"/>
    <col min="7" max="8" width="4.140625" customWidth="1"/>
    <col min="9" max="10" width="4.7109375" customWidth="1"/>
    <col min="11" max="11" width="4.28515625" customWidth="1"/>
    <col min="12" max="12" width="4.85546875" customWidth="1"/>
    <col min="13" max="14" width="5.140625" customWidth="1"/>
    <col min="15" max="15" width="4" customWidth="1"/>
    <col min="16" max="17" width="4.140625" customWidth="1"/>
    <col min="18" max="18" width="4.7109375" customWidth="1"/>
    <col min="19" max="20" width="3.7109375" customWidth="1"/>
    <col min="21" max="22" width="5.7109375" customWidth="1"/>
    <col min="23" max="23" width="4.42578125" customWidth="1"/>
    <col min="24" max="24" width="3.28515625" customWidth="1"/>
    <col min="25" max="25" width="3.5703125" customWidth="1"/>
    <col min="26" max="26" width="4.140625" customWidth="1"/>
    <col min="27" max="27" width="4" customWidth="1"/>
    <col min="28" max="28" width="3.28515625" customWidth="1"/>
    <col min="29" max="29" width="4" customWidth="1"/>
    <col min="30" max="33" width="3.5703125" customWidth="1"/>
    <col min="34" max="36" width="5" customWidth="1"/>
    <col min="37" max="37" width="5.7109375" customWidth="1"/>
    <col min="38" max="38" width="4.42578125" customWidth="1"/>
    <col min="39" max="39" width="3.7109375" customWidth="1"/>
    <col min="40" max="40" width="4.140625" customWidth="1"/>
    <col min="41" max="41" width="3.85546875" customWidth="1"/>
  </cols>
  <sheetData>
    <row r="1" spans="1:42" ht="15" customHeight="1" x14ac:dyDescent="0.25">
      <c r="I1" s="1" t="s">
        <v>0</v>
      </c>
    </row>
    <row r="2" spans="1:42" ht="13.5" customHeight="1" x14ac:dyDescent="0.2"/>
    <row r="3" spans="1:42" ht="25.5" customHeight="1" x14ac:dyDescent="0.2">
      <c r="A3" s="2" t="s">
        <v>1</v>
      </c>
      <c r="B3" s="3" t="s">
        <v>2</v>
      </c>
      <c r="C3" s="4"/>
      <c r="D3" s="4"/>
      <c r="E3" s="4"/>
      <c r="F3" s="4"/>
      <c r="G3" s="4"/>
      <c r="H3" s="4"/>
      <c r="I3" s="5"/>
      <c r="J3" s="3" t="s">
        <v>3</v>
      </c>
      <c r="K3" s="4"/>
      <c r="L3" s="4"/>
      <c r="M3" s="4"/>
      <c r="N3" s="4"/>
      <c r="O3" s="4"/>
      <c r="P3" s="4"/>
      <c r="Q3" s="5"/>
      <c r="R3" s="3" t="s">
        <v>4</v>
      </c>
      <c r="S3" s="4"/>
      <c r="T3" s="4"/>
      <c r="U3" s="4"/>
      <c r="V3" s="4"/>
      <c r="W3" s="4"/>
      <c r="X3" s="4"/>
      <c r="Y3" s="6"/>
      <c r="Z3" s="809" t="s">
        <v>5</v>
      </c>
      <c r="AA3" s="810"/>
      <c r="AB3" s="810"/>
      <c r="AC3" s="810"/>
      <c r="AD3" s="810"/>
      <c r="AE3" s="810"/>
      <c r="AF3" s="810"/>
      <c r="AG3" s="811"/>
      <c r="AH3" s="3" t="s">
        <v>6</v>
      </c>
      <c r="AI3" s="4"/>
      <c r="AJ3" s="4"/>
      <c r="AK3" s="4"/>
      <c r="AL3" s="4"/>
      <c r="AM3" s="7"/>
      <c r="AN3" s="7"/>
      <c r="AO3" s="8"/>
    </row>
    <row r="4" spans="1:42" ht="50.25" customHeight="1" x14ac:dyDescent="0.2">
      <c r="A4" s="9" t="s">
        <v>7</v>
      </c>
      <c r="B4" s="10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  <c r="I4" s="12" t="s">
        <v>15</v>
      </c>
      <c r="J4" s="10" t="s">
        <v>8</v>
      </c>
      <c r="K4" s="11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2" t="s">
        <v>15</v>
      </c>
      <c r="R4" s="10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3" t="s">
        <v>15</v>
      </c>
      <c r="Z4" s="10" t="s">
        <v>8</v>
      </c>
      <c r="AA4" s="11" t="s">
        <v>9</v>
      </c>
      <c r="AB4" s="11" t="s">
        <v>10</v>
      </c>
      <c r="AC4" s="11" t="s">
        <v>11</v>
      </c>
      <c r="AD4" s="11" t="s">
        <v>12</v>
      </c>
      <c r="AE4" s="11" t="s">
        <v>13</v>
      </c>
      <c r="AF4" s="11" t="s">
        <v>14</v>
      </c>
      <c r="AG4" s="13" t="s">
        <v>15</v>
      </c>
      <c r="AH4" s="14" t="s">
        <v>8</v>
      </c>
      <c r="AI4" s="15" t="s">
        <v>9</v>
      </c>
      <c r="AJ4" s="15" t="s">
        <v>10</v>
      </c>
      <c r="AK4" s="11" t="s">
        <v>11</v>
      </c>
      <c r="AL4" s="11" t="s">
        <v>12</v>
      </c>
      <c r="AM4" s="15" t="s">
        <v>13</v>
      </c>
      <c r="AN4" s="15" t="s">
        <v>14</v>
      </c>
      <c r="AO4" s="16" t="s">
        <v>15</v>
      </c>
    </row>
    <row r="5" spans="1:42" ht="12.75" customHeight="1" x14ac:dyDescent="0.2">
      <c r="A5" s="17" t="s">
        <v>16</v>
      </c>
      <c r="B5" s="18"/>
      <c r="C5" s="19"/>
      <c r="D5" s="19"/>
      <c r="E5" s="19"/>
      <c r="F5" s="20" t="e">
        <f t="shared" ref="F5:F10" si="0">E5/D5</f>
        <v>#DIV/0!</v>
      </c>
      <c r="G5" s="19"/>
      <c r="H5" s="19"/>
      <c r="I5" s="21"/>
      <c r="J5" s="18"/>
      <c r="K5" s="19"/>
      <c r="L5" s="19"/>
      <c r="M5" s="19"/>
      <c r="N5" s="20" t="e">
        <f t="shared" ref="N5:N9" si="1">M5/L5</f>
        <v>#DIV/0!</v>
      </c>
      <c r="O5" s="19"/>
      <c r="P5" s="19"/>
      <c r="Q5" s="21"/>
      <c r="R5" s="18"/>
      <c r="S5" s="19"/>
      <c r="T5" s="19"/>
      <c r="U5" s="19"/>
      <c r="V5" s="20"/>
      <c r="W5" s="19"/>
      <c r="X5" s="19"/>
      <c r="Y5" s="21"/>
      <c r="Z5" s="18"/>
      <c r="AA5" s="19"/>
      <c r="AB5" s="19"/>
      <c r="AC5" s="19"/>
      <c r="AD5" s="20" t="e">
        <f t="shared" ref="AD5:AD17" si="2">AC5/AB5</f>
        <v>#DIV/0!</v>
      </c>
      <c r="AE5" s="19"/>
      <c r="AF5" s="19"/>
      <c r="AG5" s="21"/>
      <c r="AH5" s="22"/>
      <c r="AI5" s="23">
        <f t="shared" ref="AI5:AJ9" si="3">C5+K5+S5</f>
        <v>0</v>
      </c>
      <c r="AJ5" s="23">
        <f t="shared" si="3"/>
        <v>0</v>
      </c>
      <c r="AK5" s="23"/>
      <c r="AL5" s="24" t="e">
        <f t="shared" ref="AL5:AL11" si="4">AK5/AJ5</f>
        <v>#DIV/0!</v>
      </c>
      <c r="AM5" s="23"/>
      <c r="AN5" s="23"/>
      <c r="AO5" s="25"/>
    </row>
    <row r="6" spans="1:42" ht="12.75" customHeight="1" x14ac:dyDescent="0.2">
      <c r="A6" s="26" t="s">
        <v>17</v>
      </c>
      <c r="B6" s="18"/>
      <c r="C6" s="19"/>
      <c r="D6" s="19"/>
      <c r="E6" s="20"/>
      <c r="F6" s="20" t="e">
        <f t="shared" si="0"/>
        <v>#DIV/0!</v>
      </c>
      <c r="G6" s="19"/>
      <c r="H6" s="19"/>
      <c r="I6" s="21"/>
      <c r="J6" s="18"/>
      <c r="K6" s="19"/>
      <c r="L6" s="19"/>
      <c r="M6" s="19"/>
      <c r="N6" s="20" t="e">
        <f t="shared" si="1"/>
        <v>#DIV/0!</v>
      </c>
      <c r="O6" s="19"/>
      <c r="P6" s="19"/>
      <c r="Q6" s="21"/>
      <c r="R6" s="18"/>
      <c r="S6" s="19"/>
      <c r="T6" s="19"/>
      <c r="U6" s="20"/>
      <c r="V6" s="20" t="e">
        <f t="shared" ref="V6:V9" si="5">U6/T6</f>
        <v>#DIV/0!</v>
      </c>
      <c r="W6" s="19"/>
      <c r="X6" s="19"/>
      <c r="Y6" s="21"/>
      <c r="Z6" s="18"/>
      <c r="AA6" s="19"/>
      <c r="AB6" s="19"/>
      <c r="AC6" s="19"/>
      <c r="AD6" s="20" t="e">
        <f t="shared" si="2"/>
        <v>#DIV/0!</v>
      </c>
      <c r="AE6" s="19"/>
      <c r="AF6" s="19"/>
      <c r="AG6" s="21"/>
      <c r="AH6" s="22">
        <f t="shared" ref="AH6:AH9" si="6">B6+J6+R6</f>
        <v>0</v>
      </c>
      <c r="AI6" s="23">
        <f t="shared" si="3"/>
        <v>0</v>
      </c>
      <c r="AJ6" s="23">
        <f t="shared" si="3"/>
        <v>0</v>
      </c>
      <c r="AK6" s="23"/>
      <c r="AL6" s="20" t="e">
        <f t="shared" si="4"/>
        <v>#DIV/0!</v>
      </c>
      <c r="AM6" s="23"/>
      <c r="AN6" s="23"/>
      <c r="AO6" s="25"/>
    </row>
    <row r="7" spans="1:42" ht="12.75" customHeight="1" x14ac:dyDescent="0.2">
      <c r="A7" s="27" t="s">
        <v>18</v>
      </c>
      <c r="B7" s="18"/>
      <c r="C7" s="19"/>
      <c r="D7" s="19"/>
      <c r="E7" s="20"/>
      <c r="F7" s="20" t="e">
        <f t="shared" si="0"/>
        <v>#DIV/0!</v>
      </c>
      <c r="G7" s="19"/>
      <c r="H7" s="19"/>
      <c r="I7" s="21"/>
      <c r="J7" s="18"/>
      <c r="K7" s="19"/>
      <c r="L7" s="19"/>
      <c r="M7" s="19"/>
      <c r="N7" s="20" t="e">
        <f t="shared" si="1"/>
        <v>#DIV/0!</v>
      </c>
      <c r="O7" s="28"/>
      <c r="P7" s="28"/>
      <c r="Q7" s="29"/>
      <c r="R7" s="18"/>
      <c r="S7" s="19"/>
      <c r="T7" s="19"/>
      <c r="U7" s="19"/>
      <c r="V7" s="20" t="e">
        <f t="shared" si="5"/>
        <v>#DIV/0!</v>
      </c>
      <c r="W7" s="30"/>
      <c r="X7" s="30"/>
      <c r="Y7" s="31"/>
      <c r="Z7" s="32"/>
      <c r="AA7" s="30"/>
      <c r="AB7" s="30"/>
      <c r="AC7" s="30"/>
      <c r="AD7" s="20" t="e">
        <f t="shared" si="2"/>
        <v>#DIV/0!</v>
      </c>
      <c r="AE7" s="30"/>
      <c r="AF7" s="30"/>
      <c r="AG7" s="31"/>
      <c r="AH7" s="22">
        <f t="shared" si="6"/>
        <v>0</v>
      </c>
      <c r="AI7" s="23">
        <f t="shared" si="3"/>
        <v>0</v>
      </c>
      <c r="AJ7" s="23">
        <f t="shared" si="3"/>
        <v>0</v>
      </c>
      <c r="AK7" s="23"/>
      <c r="AL7" s="20" t="e">
        <f t="shared" si="4"/>
        <v>#DIV/0!</v>
      </c>
      <c r="AM7" s="33"/>
      <c r="AN7" s="33"/>
      <c r="AO7" s="34"/>
      <c r="AP7" s="35"/>
    </row>
    <row r="8" spans="1:42" ht="12.75" customHeight="1" x14ac:dyDescent="0.2">
      <c r="A8" s="27" t="s">
        <v>19</v>
      </c>
      <c r="B8" s="18"/>
      <c r="C8" s="19"/>
      <c r="D8" s="19"/>
      <c r="E8" s="20"/>
      <c r="F8" s="20" t="e">
        <f t="shared" si="0"/>
        <v>#DIV/0!</v>
      </c>
      <c r="G8" s="19"/>
      <c r="H8" s="19"/>
      <c r="I8" s="21"/>
      <c r="J8" s="18"/>
      <c r="K8" s="19"/>
      <c r="L8" s="19"/>
      <c r="M8" s="20"/>
      <c r="N8" s="20" t="e">
        <f t="shared" si="1"/>
        <v>#DIV/0!</v>
      </c>
      <c r="O8" s="19"/>
      <c r="P8" s="19"/>
      <c r="Q8" s="21"/>
      <c r="R8" s="18"/>
      <c r="S8" s="19"/>
      <c r="T8" s="19"/>
      <c r="U8" s="20"/>
      <c r="V8" s="20" t="e">
        <f t="shared" si="5"/>
        <v>#DIV/0!</v>
      </c>
      <c r="W8" s="19"/>
      <c r="X8" s="19"/>
      <c r="Y8" s="21"/>
      <c r="Z8" s="18"/>
      <c r="AA8" s="19"/>
      <c r="AB8" s="19"/>
      <c r="AC8" s="19"/>
      <c r="AD8" s="20" t="e">
        <f t="shared" si="2"/>
        <v>#DIV/0!</v>
      </c>
      <c r="AE8" s="19"/>
      <c r="AF8" s="19"/>
      <c r="AG8" s="21"/>
      <c r="AH8" s="22"/>
      <c r="AI8" s="23">
        <f t="shared" si="3"/>
        <v>0</v>
      </c>
      <c r="AJ8" s="23">
        <f t="shared" si="3"/>
        <v>0</v>
      </c>
      <c r="AK8" s="23"/>
      <c r="AL8" s="20" t="e">
        <f t="shared" si="4"/>
        <v>#DIV/0!</v>
      </c>
      <c r="AM8" s="23"/>
      <c r="AN8" s="23"/>
      <c r="AO8" s="25"/>
    </row>
    <row r="9" spans="1:42" ht="13.5" customHeight="1" x14ac:dyDescent="0.2">
      <c r="A9" s="36" t="s">
        <v>20</v>
      </c>
      <c r="B9" s="37"/>
      <c r="C9" s="38"/>
      <c r="D9" s="38"/>
      <c r="E9" s="38"/>
      <c r="F9" s="24" t="e">
        <f t="shared" si="0"/>
        <v>#DIV/0!</v>
      </c>
      <c r="G9" s="38"/>
      <c r="H9" s="38"/>
      <c r="I9" s="39"/>
      <c r="J9" s="37"/>
      <c r="K9" s="38"/>
      <c r="L9" s="38"/>
      <c r="M9" s="38"/>
      <c r="N9" s="20" t="e">
        <f t="shared" si="1"/>
        <v>#DIV/0!</v>
      </c>
      <c r="O9" s="38"/>
      <c r="P9" s="38"/>
      <c r="Q9" s="39"/>
      <c r="R9" s="37"/>
      <c r="S9" s="38"/>
      <c r="T9" s="38"/>
      <c r="U9" s="38"/>
      <c r="V9" s="24" t="e">
        <f t="shared" si="5"/>
        <v>#DIV/0!</v>
      </c>
      <c r="W9" s="38"/>
      <c r="X9" s="38"/>
      <c r="Y9" s="39"/>
      <c r="Z9" s="37"/>
      <c r="AA9" s="38"/>
      <c r="AB9" s="38"/>
      <c r="AC9" s="38"/>
      <c r="AD9" s="20" t="e">
        <f t="shared" si="2"/>
        <v>#DIV/0!</v>
      </c>
      <c r="AE9" s="38"/>
      <c r="AF9" s="38"/>
      <c r="AG9" s="39"/>
      <c r="AH9" s="40">
        <f t="shared" si="6"/>
        <v>0</v>
      </c>
      <c r="AI9" s="23">
        <f t="shared" si="3"/>
        <v>0</v>
      </c>
      <c r="AJ9" s="23">
        <f t="shared" si="3"/>
        <v>0</v>
      </c>
      <c r="AK9" s="41"/>
      <c r="AL9" s="24" t="e">
        <f t="shared" si="4"/>
        <v>#DIV/0!</v>
      </c>
      <c r="AM9" s="41"/>
      <c r="AN9" s="41"/>
      <c r="AO9" s="42"/>
    </row>
    <row r="10" spans="1:42" s="43" customFormat="1" ht="36.75" customHeight="1" x14ac:dyDescent="0.2">
      <c r="A10" s="44" t="s">
        <v>21</v>
      </c>
      <c r="B10" s="45">
        <f>SUM(B5:B9)</f>
        <v>0</v>
      </c>
      <c r="C10" s="46">
        <f>SUM(C5:C9)</f>
        <v>0</v>
      </c>
      <c r="D10" s="46"/>
      <c r="E10" s="47">
        <f>SUM(E5:E9)</f>
        <v>0</v>
      </c>
      <c r="F10" s="48" t="e">
        <f t="shared" si="0"/>
        <v>#DIV/0!</v>
      </c>
      <c r="G10" s="46">
        <f t="shared" ref="G10:M10" si="7">SUM(G5:G9)</f>
        <v>0</v>
      </c>
      <c r="H10" s="46">
        <f t="shared" si="7"/>
        <v>0</v>
      </c>
      <c r="I10" s="49">
        <f t="shared" si="7"/>
        <v>0</v>
      </c>
      <c r="J10" s="45">
        <f t="shared" si="7"/>
        <v>0</v>
      </c>
      <c r="K10" s="46">
        <f t="shared" si="7"/>
        <v>0</v>
      </c>
      <c r="L10" s="46"/>
      <c r="M10" s="46">
        <f t="shared" si="7"/>
        <v>0</v>
      </c>
      <c r="N10" s="48" t="e">
        <f t="shared" ref="N10:N18" si="8">M10/L10</f>
        <v>#DIV/0!</v>
      </c>
      <c r="O10" s="46">
        <f t="shared" ref="O10:U10" si="9">SUM(O5:O9)</f>
        <v>0</v>
      </c>
      <c r="P10" s="46">
        <f t="shared" si="9"/>
        <v>0</v>
      </c>
      <c r="Q10" s="49">
        <f t="shared" si="9"/>
        <v>0</v>
      </c>
      <c r="R10" s="45">
        <f t="shared" si="9"/>
        <v>0</v>
      </c>
      <c r="S10" s="46">
        <f t="shared" si="9"/>
        <v>0</v>
      </c>
      <c r="T10" s="46">
        <f t="shared" si="9"/>
        <v>0</v>
      </c>
      <c r="U10" s="47">
        <f t="shared" si="9"/>
        <v>0</v>
      </c>
      <c r="V10" s="48" t="e">
        <f t="shared" ref="V10:V18" si="10">U10/T10</f>
        <v>#DIV/0!</v>
      </c>
      <c r="W10" s="46">
        <f>SUM(W5:W9)</f>
        <v>0</v>
      </c>
      <c r="X10" s="46">
        <f>SUM(X5:X9)</f>
        <v>0</v>
      </c>
      <c r="Y10" s="49">
        <f>SUM(Y5:Y9)</f>
        <v>0</v>
      </c>
      <c r="Z10" s="45"/>
      <c r="AA10" s="46"/>
      <c r="AB10" s="46"/>
      <c r="AC10" s="46"/>
      <c r="AD10" s="48" t="e">
        <f t="shared" si="2"/>
        <v>#DIV/0!</v>
      </c>
      <c r="AE10" s="46"/>
      <c r="AF10" s="46"/>
      <c r="AG10" s="49"/>
      <c r="AH10" s="45">
        <f>SUM(AH5:AH9)</f>
        <v>0</v>
      </c>
      <c r="AI10" s="46">
        <f>SUM(AI5:AI9)</f>
        <v>0</v>
      </c>
      <c r="AJ10" s="46"/>
      <c r="AK10" s="46">
        <f>SUM(AK5:AK9)</f>
        <v>0</v>
      </c>
      <c r="AL10" s="48" t="e">
        <f t="shared" si="4"/>
        <v>#DIV/0!</v>
      </c>
      <c r="AM10" s="46">
        <f>SUM(AM5:AM9)</f>
        <v>0</v>
      </c>
      <c r="AN10" s="46">
        <f>SUM(AN5:AN9)</f>
        <v>0</v>
      </c>
      <c r="AO10" s="49">
        <f>SUM(AO5:AO9)</f>
        <v>0</v>
      </c>
    </row>
    <row r="11" spans="1:42" ht="29.25" customHeight="1" x14ac:dyDescent="0.2">
      <c r="A11" s="26" t="s">
        <v>22</v>
      </c>
      <c r="B11" s="50"/>
      <c r="C11" s="51"/>
      <c r="D11" s="51"/>
      <c r="E11" s="51"/>
      <c r="F11" s="20" t="e">
        <f t="shared" ref="F11:F18" si="11">E11/D11</f>
        <v>#DIV/0!</v>
      </c>
      <c r="G11" s="52"/>
      <c r="H11" s="52"/>
      <c r="I11" s="53"/>
      <c r="J11" s="54"/>
      <c r="K11" s="52"/>
      <c r="L11" s="52"/>
      <c r="M11" s="55"/>
      <c r="N11" s="20" t="e">
        <f t="shared" si="8"/>
        <v>#DIV/0!</v>
      </c>
      <c r="O11" s="51"/>
      <c r="P11" s="51"/>
      <c r="Q11" s="56"/>
      <c r="R11" s="57"/>
      <c r="S11" s="58"/>
      <c r="T11" s="58"/>
      <c r="U11" s="58"/>
      <c r="V11" s="20" t="e">
        <f t="shared" si="10"/>
        <v>#DIV/0!</v>
      </c>
      <c r="W11" s="58"/>
      <c r="X11" s="58"/>
      <c r="Y11" s="59"/>
      <c r="Z11" s="57"/>
      <c r="AA11" s="58"/>
      <c r="AB11" s="58"/>
      <c r="AC11" s="58"/>
      <c r="AD11" s="20" t="e">
        <f t="shared" si="2"/>
        <v>#DIV/0!</v>
      </c>
      <c r="AE11" s="58"/>
      <c r="AF11" s="58"/>
      <c r="AG11" s="59"/>
      <c r="AH11" s="60"/>
      <c r="AI11" s="61">
        <f t="shared" ref="AI11:AI16" si="12">C11+K11+S11+AA11</f>
        <v>0</v>
      </c>
      <c r="AJ11" s="23">
        <f t="shared" ref="AJ11:AJ16" si="13">D11+L11+T11</f>
        <v>0</v>
      </c>
      <c r="AK11" s="62"/>
      <c r="AL11" s="20" t="e">
        <f t="shared" si="4"/>
        <v>#DIV/0!</v>
      </c>
      <c r="AM11" s="62"/>
      <c r="AN11" s="62"/>
      <c r="AO11" s="63"/>
    </row>
    <row r="12" spans="1:42" ht="12.75" customHeight="1" x14ac:dyDescent="0.2">
      <c r="A12" s="27" t="s">
        <v>23</v>
      </c>
      <c r="B12" s="18"/>
      <c r="C12" s="19"/>
      <c r="D12" s="19"/>
      <c r="E12" s="19"/>
      <c r="F12" s="20" t="e">
        <f t="shared" si="11"/>
        <v>#DIV/0!</v>
      </c>
      <c r="G12" s="19"/>
      <c r="H12" s="19"/>
      <c r="I12" s="21"/>
      <c r="J12" s="18"/>
      <c r="K12" s="19"/>
      <c r="L12" s="19"/>
      <c r="M12" s="19"/>
      <c r="N12" s="20" t="e">
        <f t="shared" si="8"/>
        <v>#DIV/0!</v>
      </c>
      <c r="O12" s="19"/>
      <c r="P12" s="19"/>
      <c r="Q12" s="21"/>
      <c r="R12" s="18"/>
      <c r="S12" s="19"/>
      <c r="T12" s="19"/>
      <c r="U12" s="19"/>
      <c r="V12" s="20" t="e">
        <f t="shared" si="10"/>
        <v>#DIV/0!</v>
      </c>
      <c r="W12" s="19"/>
      <c r="X12" s="19"/>
      <c r="Y12" s="21"/>
      <c r="Z12" s="18"/>
      <c r="AA12" s="19"/>
      <c r="AB12" s="19"/>
      <c r="AC12" s="19"/>
      <c r="AD12" s="20" t="e">
        <f t="shared" si="2"/>
        <v>#DIV/0!</v>
      </c>
      <c r="AE12" s="19"/>
      <c r="AF12" s="19"/>
      <c r="AG12" s="21"/>
      <c r="AH12" s="22">
        <f>B12+J12+R12</f>
        <v>0</v>
      </c>
      <c r="AI12" s="61">
        <f t="shared" si="12"/>
        <v>0</v>
      </c>
      <c r="AJ12" s="23">
        <f t="shared" si="13"/>
        <v>0</v>
      </c>
      <c r="AK12" s="23"/>
      <c r="AL12" s="20" t="e">
        <f t="shared" ref="AL12:AL18" si="14">AK12/AJ12</f>
        <v>#DIV/0!</v>
      </c>
      <c r="AM12" s="23"/>
      <c r="AN12" s="23"/>
      <c r="AO12" s="25"/>
    </row>
    <row r="13" spans="1:42" ht="12.75" customHeight="1" x14ac:dyDescent="0.2">
      <c r="A13" s="27" t="s">
        <v>24</v>
      </c>
      <c r="B13" s="18"/>
      <c r="C13" s="19"/>
      <c r="D13" s="19"/>
      <c r="E13" s="19"/>
      <c r="F13" s="20" t="e">
        <f t="shared" si="11"/>
        <v>#DIV/0!</v>
      </c>
      <c r="G13" s="19"/>
      <c r="H13" s="19"/>
      <c r="I13" s="21"/>
      <c r="J13" s="18"/>
      <c r="K13" s="19"/>
      <c r="L13" s="19"/>
      <c r="M13" s="19"/>
      <c r="N13" s="20" t="e">
        <f t="shared" si="8"/>
        <v>#DIV/0!</v>
      </c>
      <c r="O13" s="19"/>
      <c r="P13" s="19"/>
      <c r="Q13" s="21"/>
      <c r="R13" s="22"/>
      <c r="S13" s="23"/>
      <c r="T13" s="23"/>
      <c r="U13" s="23"/>
      <c r="V13" s="20" t="e">
        <f t="shared" si="10"/>
        <v>#DIV/0!</v>
      </c>
      <c r="W13" s="19"/>
      <c r="X13" s="19"/>
      <c r="Y13" s="21"/>
      <c r="Z13" s="18"/>
      <c r="AA13" s="19"/>
      <c r="AB13" s="19"/>
      <c r="AC13" s="19"/>
      <c r="AD13" s="20" t="e">
        <f t="shared" si="2"/>
        <v>#DIV/0!</v>
      </c>
      <c r="AE13" s="19">
        <v>10</v>
      </c>
      <c r="AF13" s="19">
        <v>2</v>
      </c>
      <c r="AG13" s="21">
        <v>0</v>
      </c>
      <c r="AH13" s="22"/>
      <c r="AI13" s="61">
        <f t="shared" si="12"/>
        <v>0</v>
      </c>
      <c r="AJ13" s="23"/>
      <c r="AK13" s="23"/>
      <c r="AL13" s="20" t="e">
        <f t="shared" si="14"/>
        <v>#DIV/0!</v>
      </c>
      <c r="AM13" s="23"/>
      <c r="AN13" s="23"/>
      <c r="AO13" s="25"/>
    </row>
    <row r="14" spans="1:42" ht="12.75" customHeight="1" x14ac:dyDescent="0.2">
      <c r="A14" s="27" t="s">
        <v>25</v>
      </c>
      <c r="B14" s="18"/>
      <c r="C14" s="19"/>
      <c r="D14" s="28"/>
      <c r="E14" s="19"/>
      <c r="F14" s="20" t="e">
        <f t="shared" si="11"/>
        <v>#DIV/0!</v>
      </c>
      <c r="G14" s="28"/>
      <c r="H14" s="19"/>
      <c r="I14" s="21"/>
      <c r="J14" s="64"/>
      <c r="K14" s="19"/>
      <c r="L14" s="19"/>
      <c r="M14" s="19"/>
      <c r="N14" s="20" t="e">
        <f t="shared" si="8"/>
        <v>#DIV/0!</v>
      </c>
      <c r="O14" s="19"/>
      <c r="P14" s="19"/>
      <c r="Q14" s="21"/>
      <c r="R14" s="18"/>
      <c r="S14" s="19"/>
      <c r="T14" s="19"/>
      <c r="U14" s="65"/>
      <c r="V14" s="20" t="e">
        <f t="shared" si="10"/>
        <v>#DIV/0!</v>
      </c>
      <c r="W14" s="19"/>
      <c r="X14" s="19"/>
      <c r="Y14" s="21"/>
      <c r="Z14" s="18"/>
      <c r="AA14" s="19"/>
      <c r="AB14" s="19"/>
      <c r="AC14" s="19"/>
      <c r="AD14" s="20" t="e">
        <f t="shared" si="2"/>
        <v>#DIV/0!</v>
      </c>
      <c r="AE14" s="19"/>
      <c r="AF14" s="19"/>
      <c r="AG14" s="21"/>
      <c r="AH14" s="22"/>
      <c r="AI14" s="61">
        <f t="shared" si="12"/>
        <v>0</v>
      </c>
      <c r="AJ14" s="23">
        <f t="shared" si="13"/>
        <v>0</v>
      </c>
      <c r="AK14" s="23"/>
      <c r="AL14" s="66" t="e">
        <f t="shared" si="14"/>
        <v>#DIV/0!</v>
      </c>
      <c r="AM14" s="67"/>
      <c r="AN14" s="67"/>
      <c r="AO14" s="68"/>
    </row>
    <row r="15" spans="1:42" ht="12.75" customHeight="1" x14ac:dyDescent="0.2">
      <c r="A15" s="36" t="s">
        <v>26</v>
      </c>
      <c r="B15" s="37"/>
      <c r="C15" s="38"/>
      <c r="D15" s="69"/>
      <c r="E15" s="38"/>
      <c r="F15" s="24"/>
      <c r="G15" s="69"/>
      <c r="H15" s="38"/>
      <c r="I15" s="39"/>
      <c r="J15" s="70"/>
      <c r="K15" s="38"/>
      <c r="L15" s="38"/>
      <c r="M15" s="38"/>
      <c r="N15" s="20" t="e">
        <f t="shared" si="8"/>
        <v>#DIV/0!</v>
      </c>
      <c r="O15" s="38"/>
      <c r="P15" s="38"/>
      <c r="Q15" s="39"/>
      <c r="R15" s="37"/>
      <c r="S15" s="38"/>
      <c r="T15" s="38"/>
      <c r="U15" s="71"/>
      <c r="V15" s="24"/>
      <c r="W15" s="38"/>
      <c r="X15" s="38"/>
      <c r="Y15" s="39"/>
      <c r="Z15" s="37"/>
      <c r="AA15" s="38"/>
      <c r="AB15" s="38"/>
      <c r="AC15" s="38"/>
      <c r="AD15" s="20" t="e">
        <f t="shared" si="2"/>
        <v>#DIV/0!</v>
      </c>
      <c r="AE15" s="38"/>
      <c r="AF15" s="38"/>
      <c r="AG15" s="39"/>
      <c r="AH15" s="40"/>
      <c r="AI15" s="61">
        <f t="shared" si="12"/>
        <v>0</v>
      </c>
      <c r="AJ15" s="23">
        <f t="shared" si="13"/>
        <v>0</v>
      </c>
      <c r="AK15" s="41"/>
      <c r="AL15" s="72"/>
      <c r="AM15" s="73"/>
      <c r="AN15" s="73"/>
      <c r="AO15" s="74"/>
    </row>
    <row r="16" spans="1:42" ht="13.5" customHeight="1" x14ac:dyDescent="0.2">
      <c r="A16" s="36" t="s">
        <v>27</v>
      </c>
      <c r="B16" s="37"/>
      <c r="C16" s="38"/>
      <c r="D16" s="38"/>
      <c r="E16" s="24"/>
      <c r="F16" s="24" t="e">
        <f t="shared" si="11"/>
        <v>#DIV/0!</v>
      </c>
      <c r="G16" s="38"/>
      <c r="H16" s="38"/>
      <c r="I16" s="39"/>
      <c r="J16" s="37"/>
      <c r="K16" s="38"/>
      <c r="L16" s="38"/>
      <c r="M16" s="38"/>
      <c r="N16" s="20" t="e">
        <f t="shared" si="8"/>
        <v>#DIV/0!</v>
      </c>
      <c r="O16" s="38"/>
      <c r="P16" s="38"/>
      <c r="Q16" s="39"/>
      <c r="R16" s="40"/>
      <c r="S16" s="41"/>
      <c r="T16" s="41"/>
      <c r="U16" s="41"/>
      <c r="V16" s="24" t="e">
        <f t="shared" si="10"/>
        <v>#DIV/0!</v>
      </c>
      <c r="W16" s="38"/>
      <c r="X16" s="38"/>
      <c r="Y16" s="39"/>
      <c r="Z16" s="37"/>
      <c r="AA16" s="38"/>
      <c r="AB16" s="38"/>
      <c r="AC16" s="38"/>
      <c r="AD16" s="20" t="e">
        <f t="shared" si="2"/>
        <v>#DIV/0!</v>
      </c>
      <c r="AE16" s="38"/>
      <c r="AF16" s="38"/>
      <c r="AG16" s="39"/>
      <c r="AH16" s="40"/>
      <c r="AI16" s="61">
        <f t="shared" si="12"/>
        <v>0</v>
      </c>
      <c r="AJ16" s="23">
        <f t="shared" si="13"/>
        <v>0</v>
      </c>
      <c r="AK16" s="41"/>
      <c r="AL16" s="24" t="e">
        <f t="shared" si="14"/>
        <v>#DIV/0!</v>
      </c>
      <c r="AM16" s="41"/>
      <c r="AN16" s="41"/>
      <c r="AO16" s="42"/>
    </row>
    <row r="17" spans="1:41" s="43" customFormat="1" ht="24" customHeight="1" x14ac:dyDescent="0.2">
      <c r="A17" s="75" t="s">
        <v>28</v>
      </c>
      <c r="B17" s="45">
        <f>SUM(B11:B16)</f>
        <v>0</v>
      </c>
      <c r="C17" s="46">
        <f>SUM(C11:C16)</f>
        <v>0</v>
      </c>
      <c r="D17" s="46">
        <f>SUM(D11:D16)</f>
        <v>0</v>
      </c>
      <c r="E17" s="47">
        <f>SUM(E11:E16)</f>
        <v>0</v>
      </c>
      <c r="F17" s="48" t="e">
        <f t="shared" si="11"/>
        <v>#DIV/0!</v>
      </c>
      <c r="G17" s="46">
        <f t="shared" ref="G17:M17" si="15">SUM(G11:G16)</f>
        <v>0</v>
      </c>
      <c r="H17" s="46">
        <f t="shared" si="15"/>
        <v>0</v>
      </c>
      <c r="I17" s="49">
        <f t="shared" si="15"/>
        <v>0</v>
      </c>
      <c r="J17" s="45">
        <f t="shared" si="15"/>
        <v>0</v>
      </c>
      <c r="K17" s="46">
        <f t="shared" si="15"/>
        <v>0</v>
      </c>
      <c r="L17" s="46">
        <f t="shared" si="15"/>
        <v>0</v>
      </c>
      <c r="M17" s="46">
        <f t="shared" si="15"/>
        <v>0</v>
      </c>
      <c r="N17" s="48" t="e">
        <f t="shared" si="8"/>
        <v>#DIV/0!</v>
      </c>
      <c r="O17" s="46">
        <f t="shared" ref="O17:U17" si="16">SUM(O11:O16)</f>
        <v>0</v>
      </c>
      <c r="P17" s="46">
        <f t="shared" si="16"/>
        <v>0</v>
      </c>
      <c r="Q17" s="49">
        <f t="shared" si="16"/>
        <v>0</v>
      </c>
      <c r="R17" s="45">
        <f t="shared" si="16"/>
        <v>0</v>
      </c>
      <c r="S17" s="46">
        <f t="shared" si="16"/>
        <v>0</v>
      </c>
      <c r="T17" s="46">
        <f t="shared" si="16"/>
        <v>0</v>
      </c>
      <c r="U17" s="46">
        <f t="shared" si="16"/>
        <v>0</v>
      </c>
      <c r="V17" s="48" t="e">
        <f t="shared" si="10"/>
        <v>#DIV/0!</v>
      </c>
      <c r="W17" s="46">
        <f>SUM(W11:W16)</f>
        <v>0</v>
      </c>
      <c r="X17" s="46">
        <f>SUM(X11:X16)</f>
        <v>0</v>
      </c>
      <c r="Y17" s="49">
        <f>SUM(Y11:Y16)</f>
        <v>0</v>
      </c>
      <c r="Z17" s="45"/>
      <c r="AA17" s="46"/>
      <c r="AB17" s="46"/>
      <c r="AC17" s="46"/>
      <c r="AD17" s="48" t="e">
        <f t="shared" si="2"/>
        <v>#DIV/0!</v>
      </c>
      <c r="AE17" s="46"/>
      <c r="AF17" s="46"/>
      <c r="AG17" s="49"/>
      <c r="AH17" s="45">
        <f>SUM(AH11:AH16)</f>
        <v>0</v>
      </c>
      <c r="AI17" s="46">
        <f>SUM(AI11:AI16)</f>
        <v>0</v>
      </c>
      <c r="AJ17" s="46">
        <f>SUM(AJ11:AJ16)</f>
        <v>0</v>
      </c>
      <c r="AK17" s="46">
        <f>E17+M17+U17</f>
        <v>0</v>
      </c>
      <c r="AL17" s="48" t="e">
        <f t="shared" si="14"/>
        <v>#DIV/0!</v>
      </c>
      <c r="AM17" s="46">
        <f>SUM(AM11:AM16)</f>
        <v>0</v>
      </c>
      <c r="AN17" s="46">
        <f>SUM(AN11:AN16)</f>
        <v>0</v>
      </c>
      <c r="AO17" s="49">
        <f>SUM(AO11:AO16)</f>
        <v>0</v>
      </c>
    </row>
    <row r="18" spans="1:41" s="43" customFormat="1" ht="24" customHeight="1" x14ac:dyDescent="0.35">
      <c r="A18" s="76">
        <v>2021</v>
      </c>
      <c r="B18" s="45">
        <f>(B10+B17)</f>
        <v>0</v>
      </c>
      <c r="C18" s="46">
        <f>C10+C17</f>
        <v>0</v>
      </c>
      <c r="D18" s="46">
        <f>D10+D17</f>
        <v>0</v>
      </c>
      <c r="E18" s="46">
        <f>E10+E17</f>
        <v>0</v>
      </c>
      <c r="F18" s="48" t="e">
        <f t="shared" si="11"/>
        <v>#DIV/0!</v>
      </c>
      <c r="G18" s="46">
        <f t="shared" ref="G18:M18" si="17">G10+G17</f>
        <v>0</v>
      </c>
      <c r="H18" s="46">
        <f t="shared" si="17"/>
        <v>0</v>
      </c>
      <c r="I18" s="49">
        <f t="shared" si="17"/>
        <v>0</v>
      </c>
      <c r="J18" s="45">
        <f t="shared" si="17"/>
        <v>0</v>
      </c>
      <c r="K18" s="46">
        <f t="shared" si="17"/>
        <v>0</v>
      </c>
      <c r="L18" s="46">
        <f t="shared" si="17"/>
        <v>0</v>
      </c>
      <c r="M18" s="46">
        <f t="shared" si="17"/>
        <v>0</v>
      </c>
      <c r="N18" s="48" t="e">
        <f t="shared" si="8"/>
        <v>#DIV/0!</v>
      </c>
      <c r="O18" s="46">
        <f t="shared" ref="O18:U18" si="18">O10+O17</f>
        <v>0</v>
      </c>
      <c r="P18" s="46">
        <f t="shared" si="18"/>
        <v>0</v>
      </c>
      <c r="Q18" s="49">
        <f t="shared" si="18"/>
        <v>0</v>
      </c>
      <c r="R18" s="45">
        <f t="shared" si="18"/>
        <v>0</v>
      </c>
      <c r="S18" s="46">
        <f t="shared" si="18"/>
        <v>0</v>
      </c>
      <c r="T18" s="46">
        <f t="shared" si="18"/>
        <v>0</v>
      </c>
      <c r="U18" s="46">
        <f t="shared" si="18"/>
        <v>0</v>
      </c>
      <c r="V18" s="48" t="e">
        <f t="shared" si="10"/>
        <v>#DIV/0!</v>
      </c>
      <c r="W18" s="46">
        <f t="shared" ref="W18:AK18" si="19">W10+W17</f>
        <v>0</v>
      </c>
      <c r="X18" s="46">
        <f t="shared" si="19"/>
        <v>0</v>
      </c>
      <c r="Y18" s="49">
        <f t="shared" si="19"/>
        <v>0</v>
      </c>
      <c r="Z18" s="45"/>
      <c r="AA18" s="46"/>
      <c r="AB18" s="46"/>
      <c r="AC18" s="46"/>
      <c r="AD18" s="48" t="e">
        <f t="shared" si="19"/>
        <v>#DIV/0!</v>
      </c>
      <c r="AE18" s="46"/>
      <c r="AF18" s="46"/>
      <c r="AG18" s="49"/>
      <c r="AH18" s="45">
        <f t="shared" si="19"/>
        <v>0</v>
      </c>
      <c r="AI18" s="46">
        <f t="shared" si="19"/>
        <v>0</v>
      </c>
      <c r="AJ18" s="46">
        <f t="shared" si="19"/>
        <v>0</v>
      </c>
      <c r="AK18" s="46">
        <f t="shared" si="19"/>
        <v>0</v>
      </c>
      <c r="AL18" s="48" t="e">
        <f t="shared" si="14"/>
        <v>#DIV/0!</v>
      </c>
      <c r="AM18" s="46">
        <f>AM10+AM17</f>
        <v>0</v>
      </c>
      <c r="AN18" s="46">
        <f>AN10+AN17</f>
        <v>0</v>
      </c>
      <c r="AO18" s="49">
        <f>AO10+AO17</f>
        <v>0</v>
      </c>
    </row>
    <row r="19" spans="1:41" s="43" customFormat="1" ht="14.25" customHeight="1" x14ac:dyDescent="0.2">
      <c r="A19" s="77"/>
      <c r="B19" s="78"/>
      <c r="C19" s="78"/>
      <c r="D19" s="78"/>
      <c r="E19" s="79"/>
      <c r="F19" s="80"/>
      <c r="G19" s="78"/>
      <c r="H19" s="78"/>
      <c r="I19" s="78"/>
      <c r="J19" s="78"/>
      <c r="K19" s="78"/>
      <c r="L19" s="78"/>
      <c r="M19" s="78"/>
      <c r="N19" s="80"/>
      <c r="O19" s="78"/>
      <c r="P19" s="78"/>
      <c r="Q19" s="78"/>
      <c r="R19" s="78"/>
      <c r="S19" s="78"/>
      <c r="T19" s="78"/>
      <c r="U19" s="78"/>
      <c r="V19" s="80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81"/>
    </row>
    <row r="20" spans="1:41" s="43" customFormat="1" ht="15" customHeight="1" x14ac:dyDescent="0.2">
      <c r="A20" s="812" t="s">
        <v>29</v>
      </c>
      <c r="B20" s="813"/>
      <c r="C20" s="813"/>
      <c r="D20" s="813"/>
      <c r="E20" s="813"/>
      <c r="F20" s="813"/>
      <c r="G20" s="813"/>
      <c r="H20" s="813"/>
      <c r="I20" s="813"/>
      <c r="J20" s="813"/>
      <c r="K20" s="813"/>
      <c r="L20" s="813"/>
      <c r="M20" s="813"/>
      <c r="N20" s="813"/>
      <c r="O20" s="813"/>
      <c r="P20" s="813"/>
      <c r="Q20" s="813"/>
      <c r="R20" s="813"/>
      <c r="S20" s="813"/>
      <c r="T20" s="813"/>
      <c r="U20" s="813"/>
      <c r="V20" s="813"/>
      <c r="W20" s="813"/>
      <c r="X20" s="813"/>
      <c r="Y20" s="813"/>
      <c r="Z20" s="813"/>
      <c r="AA20" s="813"/>
      <c r="AB20" s="813"/>
      <c r="AC20" s="814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81"/>
    </row>
    <row r="21" spans="1:41" s="43" customFormat="1" ht="14.25" customHeight="1" x14ac:dyDescent="0.2">
      <c r="A21" s="82"/>
      <c r="B21" s="83"/>
      <c r="C21" s="83"/>
      <c r="D21" s="83"/>
      <c r="E21" s="84"/>
      <c r="F21" s="80"/>
      <c r="G21" s="83"/>
      <c r="H21" s="83"/>
      <c r="I21" s="83"/>
      <c r="J21" s="83"/>
      <c r="K21" s="83"/>
      <c r="L21" s="83"/>
      <c r="M21" s="83"/>
      <c r="N21" s="80"/>
      <c r="O21" s="83"/>
      <c r="P21" s="83"/>
      <c r="Q21" s="83"/>
      <c r="R21" s="83"/>
      <c r="S21" s="83"/>
      <c r="T21" s="83"/>
      <c r="U21" s="83"/>
      <c r="V21" s="80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0"/>
      <c r="AM21" s="83"/>
      <c r="AN21" s="83"/>
      <c r="AO21" s="83"/>
    </row>
    <row r="22" spans="1:41" s="43" customFormat="1" x14ac:dyDescent="0.2">
      <c r="A22" s="85"/>
      <c r="B22" s="65"/>
      <c r="C22" s="65"/>
      <c r="D22" s="65"/>
      <c r="E22" s="66"/>
      <c r="F22" s="20"/>
      <c r="G22" s="65"/>
      <c r="H22" s="65"/>
      <c r="I22" s="65"/>
      <c r="J22" s="65"/>
      <c r="K22" s="65"/>
      <c r="L22" s="65"/>
      <c r="M22" s="66"/>
      <c r="N22" s="20"/>
      <c r="O22" s="65"/>
      <c r="P22" s="65"/>
      <c r="Q22" s="65"/>
      <c r="R22" s="65"/>
      <c r="S22" s="65"/>
      <c r="T22" s="65"/>
      <c r="U22" s="66"/>
      <c r="V22" s="20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20"/>
      <c r="AM22" s="65"/>
      <c r="AN22" s="65"/>
      <c r="AO22" s="65"/>
    </row>
    <row r="23" spans="1:41" s="43" customFormat="1" x14ac:dyDescent="0.2">
      <c r="A23" s="86"/>
      <c r="B23" s="65"/>
      <c r="C23" s="65"/>
      <c r="D23" s="65"/>
      <c r="E23" s="66"/>
      <c r="F23" s="20"/>
      <c r="G23" s="65"/>
      <c r="H23" s="65"/>
      <c r="I23" s="65"/>
      <c r="J23" s="65"/>
      <c r="K23" s="65"/>
      <c r="L23" s="65"/>
      <c r="M23" s="66"/>
      <c r="N23" s="20"/>
      <c r="O23" s="65"/>
      <c r="P23" s="65"/>
      <c r="Q23" s="65"/>
      <c r="R23" s="65"/>
      <c r="S23" s="65"/>
      <c r="T23" s="65"/>
      <c r="U23" s="66"/>
      <c r="V23" s="20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20"/>
      <c r="AM23" s="65"/>
      <c r="AN23" s="65"/>
      <c r="AO23" s="65"/>
    </row>
    <row r="24" spans="1:41" s="43" customFormat="1" x14ac:dyDescent="0.2">
      <c r="A24" s="87"/>
      <c r="B24" s="65"/>
      <c r="C24" s="65"/>
      <c r="D24" s="65"/>
      <c r="E24" s="66"/>
      <c r="F24" s="20"/>
      <c r="G24" s="65"/>
      <c r="H24" s="65"/>
      <c r="I24" s="65"/>
      <c r="J24" s="65"/>
      <c r="K24" s="65"/>
      <c r="L24" s="65"/>
      <c r="M24" s="66"/>
      <c r="N24" s="20"/>
      <c r="O24" s="65"/>
      <c r="P24" s="65"/>
      <c r="Q24" s="65"/>
      <c r="R24" s="65"/>
      <c r="S24" s="65"/>
      <c r="T24" s="65"/>
      <c r="U24" s="66"/>
      <c r="V24" s="20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20"/>
      <c r="AM24" s="65"/>
      <c r="AN24" s="65"/>
      <c r="AO24" s="65"/>
    </row>
    <row r="25" spans="1:41" ht="12.75" customHeight="1" x14ac:dyDescent="0.2">
      <c r="A25" s="88"/>
      <c r="B25" s="19"/>
      <c r="C25" s="19"/>
      <c r="D25" s="19"/>
      <c r="E25" s="20"/>
      <c r="F25" s="20"/>
      <c r="G25" s="19"/>
      <c r="H25" s="19"/>
      <c r="I25" s="19"/>
      <c r="J25" s="19"/>
      <c r="K25" s="19"/>
      <c r="L25" s="19"/>
      <c r="M25" s="20"/>
      <c r="N25" s="20"/>
      <c r="O25" s="19"/>
      <c r="P25" s="19"/>
      <c r="Q25" s="19"/>
      <c r="R25" s="19"/>
      <c r="S25" s="19"/>
      <c r="T25" s="19"/>
      <c r="U25" s="20"/>
      <c r="V25" s="20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20"/>
      <c r="AM25" s="19"/>
      <c r="AN25" s="19"/>
      <c r="AO25" s="19"/>
    </row>
    <row r="30" spans="1:41" ht="50.25" customHeight="1" x14ac:dyDescent="0.2">
      <c r="N30" s="89"/>
    </row>
    <row r="31" spans="1:41" ht="12.75" customHeight="1" x14ac:dyDescent="0.2">
      <c r="O31" s="89"/>
    </row>
    <row r="32" spans="1:41" ht="12.75" customHeight="1" x14ac:dyDescent="0.2">
      <c r="O32" s="89"/>
    </row>
  </sheetData>
  <mergeCells count="2">
    <mergeCell ref="Z3:AG3"/>
    <mergeCell ref="A20:AC20"/>
  </mergeCells>
  <pageMargins left="0" right="0" top="0.9842519999999999" bottom="0.9842519999999999" header="0.51181100000000002" footer="0.51181100000000002"/>
  <pageSetup paperSize="9" scale="90" orientation="landscape" horizontalDpi="120" verticalDpi="1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120" workbookViewId="0">
      <selection activeCell="B18" sqref="B18"/>
    </sheetView>
  </sheetViews>
  <sheetFormatPr defaultRowHeight="12.75" customHeight="1" x14ac:dyDescent="0.2"/>
  <cols>
    <col min="1" max="1" width="5.5703125" customWidth="1"/>
    <col min="2" max="2" width="19.5703125" customWidth="1"/>
    <col min="3" max="3" width="12.28515625" customWidth="1"/>
    <col min="4" max="4" width="14.42578125" customWidth="1"/>
    <col min="5" max="5" width="12" customWidth="1"/>
    <col min="6" max="6" width="12.85546875" customWidth="1"/>
    <col min="7" max="7" width="10.140625" bestFit="1" customWidth="1"/>
    <col min="8" max="8" width="13.7109375" customWidth="1"/>
    <col min="9" max="9" width="10.42578125" customWidth="1"/>
    <col min="10" max="10" width="12.28515625" customWidth="1"/>
    <col min="11" max="11" width="10.28515625" customWidth="1"/>
  </cols>
  <sheetData>
    <row r="1" spans="1:13" ht="15" customHeight="1" x14ac:dyDescent="0.25">
      <c r="A1" s="102"/>
      <c r="B1" s="102" t="s">
        <v>201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1:13" ht="13.5" customHeight="1" x14ac:dyDescent="0.2">
      <c r="A2" s="102"/>
      <c r="B2" s="102" t="s">
        <v>202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1:13" ht="13.5" customHeight="1" x14ac:dyDescent="0.2">
      <c r="A3" s="123"/>
      <c r="B3" s="123" t="s">
        <v>142</v>
      </c>
      <c r="C3" s="123" t="s">
        <v>203</v>
      </c>
      <c r="D3" s="123"/>
      <c r="E3" s="123"/>
      <c r="F3" s="123"/>
      <c r="G3" s="825" t="s">
        <v>204</v>
      </c>
      <c r="H3" s="826"/>
      <c r="I3" s="826"/>
      <c r="J3" s="826"/>
      <c r="K3" s="817" t="s">
        <v>205</v>
      </c>
    </row>
    <row r="4" spans="1:13" ht="64.5" customHeight="1" x14ac:dyDescent="0.2">
      <c r="A4" s="381" t="s">
        <v>145</v>
      </c>
      <c r="B4" s="123"/>
      <c r="C4" s="381" t="s">
        <v>206</v>
      </c>
      <c r="D4" s="382" t="s">
        <v>207</v>
      </c>
      <c r="E4" s="381" t="s">
        <v>152</v>
      </c>
      <c r="F4" s="381" t="s">
        <v>42</v>
      </c>
      <c r="G4" s="381" t="s">
        <v>206</v>
      </c>
      <c r="H4" s="382" t="s">
        <v>207</v>
      </c>
      <c r="I4" s="381" t="s">
        <v>152</v>
      </c>
      <c r="J4" s="381" t="s">
        <v>42</v>
      </c>
      <c r="K4" s="817"/>
    </row>
    <row r="5" spans="1:13" ht="12.75" customHeight="1" x14ac:dyDescent="0.2">
      <c r="A5" s="380">
        <v>1</v>
      </c>
      <c r="B5" s="123" t="s">
        <v>16</v>
      </c>
      <c r="C5" s="383"/>
      <c r="D5" s="383"/>
      <c r="E5" s="383"/>
      <c r="F5" s="383">
        <f t="shared" ref="F5:F16" si="0">SUM(C5:E5)</f>
        <v>0</v>
      </c>
      <c r="G5" s="118"/>
      <c r="H5" s="383"/>
      <c r="I5" s="118"/>
      <c r="J5" s="384">
        <f t="shared" ref="J5:J9" si="1">SUM(G5:I5)</f>
        <v>0</v>
      </c>
      <c r="K5" s="385" t="e">
        <f t="shared" ref="K5:K9" si="2">(J5/F5)*100</f>
        <v>#DIV/0!</v>
      </c>
    </row>
    <row r="6" spans="1:13" ht="12.75" customHeight="1" x14ac:dyDescent="0.2">
      <c r="A6" s="380">
        <v>2</v>
      </c>
      <c r="B6" s="123" t="s">
        <v>17</v>
      </c>
      <c r="C6" s="386"/>
      <c r="D6" s="386"/>
      <c r="E6" s="386"/>
      <c r="F6" s="386">
        <f t="shared" si="0"/>
        <v>0</v>
      </c>
      <c r="G6" s="387"/>
      <c r="H6" s="387"/>
      <c r="I6" s="387"/>
      <c r="J6" s="388">
        <f t="shared" si="1"/>
        <v>0</v>
      </c>
      <c r="K6" s="389" t="e">
        <f t="shared" si="2"/>
        <v>#DIV/0!</v>
      </c>
    </row>
    <row r="7" spans="1:13" ht="12.75" customHeight="1" x14ac:dyDescent="0.2">
      <c r="A7" s="380">
        <v>3</v>
      </c>
      <c r="B7" s="123" t="s">
        <v>18</v>
      </c>
      <c r="C7" s="383"/>
      <c r="D7" s="383"/>
      <c r="E7" s="383"/>
      <c r="F7" s="383">
        <f t="shared" si="0"/>
        <v>0</v>
      </c>
      <c r="G7" s="390"/>
      <c r="H7" s="118"/>
      <c r="I7" s="390"/>
      <c r="J7" s="384">
        <f t="shared" si="1"/>
        <v>0</v>
      </c>
      <c r="K7" s="385" t="e">
        <f t="shared" si="2"/>
        <v>#DIV/0!</v>
      </c>
    </row>
    <row r="8" spans="1:13" ht="12.75" customHeight="1" x14ac:dyDescent="0.2">
      <c r="A8" s="380">
        <v>4</v>
      </c>
      <c r="B8" s="123" t="s">
        <v>19</v>
      </c>
      <c r="C8" s="391"/>
      <c r="D8" s="391"/>
      <c r="E8" s="391"/>
      <c r="F8" s="391">
        <f t="shared" si="0"/>
        <v>0</v>
      </c>
      <c r="G8" s="392"/>
      <c r="H8" s="393"/>
      <c r="I8" s="392"/>
      <c r="J8" s="394">
        <f t="shared" si="1"/>
        <v>0</v>
      </c>
      <c r="K8" s="395" t="e">
        <f t="shared" si="2"/>
        <v>#DIV/0!</v>
      </c>
    </row>
    <row r="9" spans="1:13" ht="13.5" customHeight="1" x14ac:dyDescent="0.2">
      <c r="A9" s="380">
        <v>5</v>
      </c>
      <c r="B9" s="123" t="s">
        <v>20</v>
      </c>
      <c r="C9" s="383"/>
      <c r="D9" s="383"/>
      <c r="E9" s="383"/>
      <c r="F9" s="383">
        <f t="shared" si="0"/>
        <v>0</v>
      </c>
      <c r="G9" s="390"/>
      <c r="H9" s="390"/>
      <c r="I9" s="390"/>
      <c r="J9" s="384">
        <f t="shared" si="1"/>
        <v>0</v>
      </c>
      <c r="K9" s="385" t="e">
        <f t="shared" si="2"/>
        <v>#DIV/0!</v>
      </c>
    </row>
    <row r="10" spans="1:13" ht="26.25" customHeight="1" x14ac:dyDescent="0.25">
      <c r="A10" s="105"/>
      <c r="B10" s="159" t="s">
        <v>138</v>
      </c>
      <c r="C10" s="384">
        <f>SUM(C5:C9)</f>
        <v>0</v>
      </c>
      <c r="D10" s="384">
        <f>SUM(D5:D9)</f>
        <v>0</v>
      </c>
      <c r="E10" s="384">
        <f>SUM(E5:E9)</f>
        <v>0</v>
      </c>
      <c r="F10" s="384">
        <f t="shared" si="0"/>
        <v>0</v>
      </c>
      <c r="G10" s="384">
        <f>SUM(G5:G9)</f>
        <v>0</v>
      </c>
      <c r="H10" s="384">
        <f>SUM(H5:H9)</f>
        <v>0</v>
      </c>
      <c r="I10" s="384">
        <f>SUM(I5:I9)</f>
        <v>0</v>
      </c>
      <c r="J10" s="390">
        <f>SUM(J5:J9)</f>
        <v>0</v>
      </c>
      <c r="K10" s="385" t="e">
        <f t="shared" ref="K10:K18" si="3">(J10/F10)*100</f>
        <v>#DIV/0!</v>
      </c>
    </row>
    <row r="11" spans="1:13" ht="12.75" customHeight="1" x14ac:dyDescent="0.2">
      <c r="A11" s="380">
        <v>6</v>
      </c>
      <c r="B11" s="123" t="s">
        <v>22</v>
      </c>
      <c r="C11" s="396"/>
      <c r="D11" s="396"/>
      <c r="E11" s="396"/>
      <c r="F11" s="396">
        <f t="shared" ref="F11:F13" si="4">SUM(C11:E11)</f>
        <v>0</v>
      </c>
      <c r="G11" s="397"/>
      <c r="H11" s="397"/>
      <c r="I11" s="397"/>
      <c r="J11" s="398">
        <f t="shared" ref="J11:J16" si="5">SUM(G11:I11)</f>
        <v>0</v>
      </c>
      <c r="K11" s="385" t="e">
        <f t="shared" si="3"/>
        <v>#DIV/0!</v>
      </c>
    </row>
    <row r="12" spans="1:13" ht="12.75" customHeight="1" x14ac:dyDescent="0.2">
      <c r="A12" s="380">
        <v>7</v>
      </c>
      <c r="B12" s="123" t="s">
        <v>23</v>
      </c>
      <c r="C12" s="383"/>
      <c r="D12" s="383"/>
      <c r="E12" s="383"/>
      <c r="F12" s="383">
        <f t="shared" si="4"/>
        <v>0</v>
      </c>
      <c r="G12" s="390"/>
      <c r="H12" s="383"/>
      <c r="I12" s="390"/>
      <c r="J12" s="384">
        <f t="shared" si="5"/>
        <v>0</v>
      </c>
      <c r="K12" s="385" t="e">
        <f t="shared" si="3"/>
        <v>#DIV/0!</v>
      </c>
    </row>
    <row r="13" spans="1:13" ht="15.75" customHeight="1" x14ac:dyDescent="0.25">
      <c r="A13" s="380">
        <v>8</v>
      </c>
      <c r="B13" s="123" t="s">
        <v>24</v>
      </c>
      <c r="C13" s="331"/>
      <c r="D13" s="399"/>
      <c r="E13" s="331"/>
      <c r="F13" s="400">
        <f t="shared" si="4"/>
        <v>0</v>
      </c>
      <c r="G13" s="331"/>
      <c r="H13" s="399"/>
      <c r="I13" s="331"/>
      <c r="J13" s="401">
        <f t="shared" si="5"/>
        <v>0</v>
      </c>
      <c r="K13" s="402" t="e">
        <f t="shared" si="3"/>
        <v>#DIV/0!</v>
      </c>
    </row>
    <row r="14" spans="1:13" ht="15.75" customHeight="1" x14ac:dyDescent="0.25">
      <c r="A14" s="380"/>
      <c r="B14" s="123" t="s">
        <v>26</v>
      </c>
      <c r="C14" s="400"/>
      <c r="D14" s="400"/>
      <c r="E14" s="400"/>
      <c r="F14" s="400"/>
      <c r="G14" s="403"/>
      <c r="H14" s="403"/>
      <c r="I14" s="403"/>
      <c r="J14" s="401"/>
      <c r="K14" s="402"/>
      <c r="M14" s="404">
        <v>5622806.96</v>
      </c>
    </row>
    <row r="15" spans="1:13" ht="15.75" customHeight="1" x14ac:dyDescent="0.25">
      <c r="A15" s="380"/>
      <c r="B15" s="123" t="s">
        <v>25</v>
      </c>
      <c r="C15" s="383"/>
      <c r="D15" s="383"/>
      <c r="E15" s="383"/>
      <c r="F15" s="383">
        <f t="shared" si="0"/>
        <v>0</v>
      </c>
      <c r="G15" s="390"/>
      <c r="H15" s="390"/>
      <c r="I15" s="390"/>
      <c r="J15" s="350">
        <f t="shared" si="5"/>
        <v>0</v>
      </c>
      <c r="K15" s="385" t="e">
        <f t="shared" si="3"/>
        <v>#DIV/0!</v>
      </c>
    </row>
    <row r="16" spans="1:13" ht="13.5" customHeight="1" x14ac:dyDescent="0.2">
      <c r="A16" s="380">
        <v>9</v>
      </c>
      <c r="B16" s="123" t="s">
        <v>27</v>
      </c>
      <c r="C16" s="383"/>
      <c r="D16" s="383"/>
      <c r="E16" s="383"/>
      <c r="F16" s="383">
        <f t="shared" si="0"/>
        <v>0</v>
      </c>
      <c r="G16" s="390"/>
      <c r="H16" s="118"/>
      <c r="I16" s="390"/>
      <c r="J16" s="384">
        <f t="shared" si="5"/>
        <v>0</v>
      </c>
      <c r="K16" s="385" t="e">
        <f t="shared" si="3"/>
        <v>#DIV/0!</v>
      </c>
    </row>
    <row r="17" spans="1:11" ht="13.5" customHeight="1" x14ac:dyDescent="0.25">
      <c r="A17" s="105"/>
      <c r="B17" s="135" t="s">
        <v>75</v>
      </c>
      <c r="C17" s="384">
        <f>SUM(C11:C16)</f>
        <v>0</v>
      </c>
      <c r="D17" s="384">
        <f>SUM(D11:D16)</f>
        <v>0</v>
      </c>
      <c r="E17" s="384">
        <f>SUM(E11:E16)</f>
        <v>0</v>
      </c>
      <c r="F17" s="384">
        <f>SUM(C17:E17)</f>
        <v>0</v>
      </c>
      <c r="G17" s="124">
        <f>SUM(G11:G16)</f>
        <v>0</v>
      </c>
      <c r="H17" s="124">
        <f>SUM(H11:H16)</f>
        <v>0</v>
      </c>
      <c r="I17" s="124">
        <f>SUM(I11:I16)</f>
        <v>0</v>
      </c>
      <c r="J17" s="124">
        <f>SUM(J11:J16)</f>
        <v>0</v>
      </c>
      <c r="K17" s="405" t="e">
        <f t="shared" si="3"/>
        <v>#DIV/0!</v>
      </c>
    </row>
    <row r="18" spans="1:11" ht="13.5" customHeight="1" x14ac:dyDescent="0.25">
      <c r="A18" s="105"/>
      <c r="B18" s="135" t="s">
        <v>208</v>
      </c>
      <c r="C18" s="384">
        <f t="shared" ref="C18:J18" si="6">(C10+C17)</f>
        <v>0</v>
      </c>
      <c r="D18" s="384">
        <f t="shared" si="6"/>
        <v>0</v>
      </c>
      <c r="E18" s="384">
        <f t="shared" si="6"/>
        <v>0</v>
      </c>
      <c r="F18" s="384">
        <f t="shared" si="6"/>
        <v>0</v>
      </c>
      <c r="G18" s="384">
        <f t="shared" si="6"/>
        <v>0</v>
      </c>
      <c r="H18" s="384">
        <f t="shared" si="6"/>
        <v>0</v>
      </c>
      <c r="I18" s="384">
        <f t="shared" si="6"/>
        <v>0</v>
      </c>
      <c r="J18" s="384">
        <f t="shared" si="6"/>
        <v>0</v>
      </c>
      <c r="K18" s="405" t="e">
        <f t="shared" si="3"/>
        <v>#DIV/0!</v>
      </c>
    </row>
    <row r="19" spans="1:11" ht="13.5" customHeight="1" x14ac:dyDescent="0.25">
      <c r="A19" s="105"/>
      <c r="B19" s="135"/>
      <c r="C19" s="384"/>
      <c r="D19" s="384"/>
      <c r="E19" s="384"/>
      <c r="F19" s="384"/>
      <c r="G19" s="384"/>
      <c r="H19" s="384"/>
      <c r="I19" s="384"/>
      <c r="J19" s="384"/>
      <c r="K19" s="405"/>
    </row>
    <row r="20" spans="1:11" ht="13.5" customHeight="1" x14ac:dyDescent="0.2">
      <c r="A20" s="406"/>
      <c r="B20" s="407"/>
      <c r="C20" s="408"/>
      <c r="D20" s="408"/>
      <c r="E20" s="408"/>
      <c r="F20" s="408"/>
      <c r="G20" s="408"/>
      <c r="H20" s="408"/>
      <c r="I20" s="408"/>
      <c r="J20" s="408"/>
      <c r="K20" s="409"/>
    </row>
    <row r="21" spans="1:11" ht="12.75" customHeight="1" x14ac:dyDescent="0.2">
      <c r="A21" s="406"/>
      <c r="B21" s="407"/>
      <c r="C21" s="408"/>
      <c r="D21" s="408"/>
      <c r="E21" s="408"/>
      <c r="F21" s="408"/>
      <c r="G21" s="390"/>
      <c r="H21" s="390"/>
      <c r="I21" s="390"/>
      <c r="J21" s="390"/>
      <c r="K21" s="385"/>
    </row>
    <row r="22" spans="1:11" ht="12.75" customHeight="1" x14ac:dyDescent="0.2">
      <c r="A22" s="406"/>
      <c r="B22" s="410"/>
      <c r="C22" s="408"/>
      <c r="D22" s="408"/>
      <c r="E22" s="408"/>
      <c r="F22" s="408"/>
      <c r="G22" s="390"/>
      <c r="H22" s="390"/>
      <c r="I22" s="390"/>
      <c r="J22" s="390"/>
      <c r="K22" s="385"/>
    </row>
    <row r="30" spans="1:11" ht="12.75" customHeight="1" x14ac:dyDescent="0.2">
      <c r="J30" s="35"/>
    </row>
  </sheetData>
  <mergeCells count="2">
    <mergeCell ref="G3:J3"/>
    <mergeCell ref="K3:K4"/>
  </mergeCells>
  <pageMargins left="0.75" right="0.75" top="1" bottom="1" header="0.5" footer="0.5"/>
  <pageSetup paperSize="9" scale="9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20" workbookViewId="0">
      <pane xSplit="2" ySplit="4" topLeftCell="C5" activePane="bottomRight" state="frozen"/>
      <selection activeCell="J33" sqref="J33"/>
      <selection pane="topRight"/>
      <selection pane="bottomLeft"/>
      <selection pane="bottomRight" activeCell="C5" sqref="C5"/>
    </sheetView>
  </sheetViews>
  <sheetFormatPr defaultRowHeight="12.75" customHeight="1" x14ac:dyDescent="0.2"/>
  <cols>
    <col min="1" max="1" width="4.85546875" customWidth="1"/>
    <col min="2" max="2" width="19.140625" customWidth="1"/>
    <col min="3" max="3" width="5.7109375" customWidth="1"/>
    <col min="4" max="4" width="9.140625" customWidth="1"/>
    <col min="5" max="5" width="6.28515625" customWidth="1"/>
    <col min="6" max="6" width="7.42578125" customWidth="1"/>
    <col min="7" max="7" width="6.5703125" customWidth="1"/>
    <col min="8" max="8" width="8.85546875" customWidth="1"/>
    <col min="9" max="9" width="7" customWidth="1"/>
    <col min="10" max="10" width="10.42578125" customWidth="1"/>
    <col min="11" max="11" width="5.85546875" customWidth="1"/>
    <col min="12" max="12" width="7.7109375" customWidth="1"/>
    <col min="13" max="13" width="6.5703125" customWidth="1"/>
    <col min="14" max="14" width="9.28515625" customWidth="1"/>
  </cols>
  <sheetData>
    <row r="1" spans="1:14" ht="15" customHeight="1" x14ac:dyDescent="0.25">
      <c r="A1" s="102"/>
      <c r="B1" s="102" t="s">
        <v>209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3.5" customHeight="1" x14ac:dyDescent="0.2">
      <c r="A2" s="102"/>
      <c r="B2" s="102" t="s">
        <v>210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13.5" customHeight="1" x14ac:dyDescent="0.2">
      <c r="A3" s="123"/>
      <c r="B3" s="123" t="s">
        <v>142</v>
      </c>
      <c r="C3" s="114" t="s">
        <v>211</v>
      </c>
      <c r="D3" s="118"/>
      <c r="E3" s="118" t="s">
        <v>212</v>
      </c>
      <c r="F3" s="118"/>
      <c r="G3" s="118" t="s">
        <v>213</v>
      </c>
      <c r="H3" s="118"/>
      <c r="I3" s="118" t="s">
        <v>214</v>
      </c>
      <c r="J3" s="118"/>
      <c r="K3" s="118" t="s">
        <v>215</v>
      </c>
      <c r="L3" s="118"/>
      <c r="M3" s="118" t="s">
        <v>216</v>
      </c>
      <c r="N3" s="118"/>
    </row>
    <row r="4" spans="1:14" ht="42" customHeight="1" x14ac:dyDescent="0.2">
      <c r="A4" s="411" t="s">
        <v>145</v>
      </c>
      <c r="B4" s="123"/>
      <c r="C4" s="122" t="s">
        <v>217</v>
      </c>
      <c r="D4" s="412" t="s">
        <v>218</v>
      </c>
      <c r="E4" s="122" t="s">
        <v>217</v>
      </c>
      <c r="F4" s="412" t="s">
        <v>218</v>
      </c>
      <c r="G4" s="122" t="s">
        <v>217</v>
      </c>
      <c r="H4" s="412" t="s">
        <v>218</v>
      </c>
      <c r="I4" s="122" t="s">
        <v>217</v>
      </c>
      <c r="J4" s="412" t="s">
        <v>218</v>
      </c>
      <c r="K4" s="122" t="s">
        <v>217</v>
      </c>
      <c r="L4" s="412" t="s">
        <v>218</v>
      </c>
      <c r="M4" s="379" t="s">
        <v>219</v>
      </c>
      <c r="N4" s="122" t="s">
        <v>218</v>
      </c>
    </row>
    <row r="5" spans="1:14" ht="13.5" customHeight="1" x14ac:dyDescent="0.2">
      <c r="A5" s="380">
        <v>1</v>
      </c>
      <c r="B5" s="123" t="s">
        <v>16</v>
      </c>
      <c r="C5" s="380"/>
      <c r="D5" s="383"/>
      <c r="E5" s="380"/>
      <c r="F5" s="383"/>
      <c r="G5" s="380"/>
      <c r="H5" s="383"/>
      <c r="I5" s="380"/>
      <c r="J5" s="383"/>
      <c r="K5" s="380"/>
      <c r="L5" s="383"/>
      <c r="M5" s="379">
        <f t="shared" ref="M5:N9" si="0">C5+E5+G5+I5+K5</f>
        <v>0</v>
      </c>
      <c r="N5" s="384">
        <f t="shared" si="0"/>
        <v>0</v>
      </c>
    </row>
    <row r="6" spans="1:14" ht="16.5" customHeight="1" x14ac:dyDescent="0.2">
      <c r="A6" s="380">
        <v>2</v>
      </c>
      <c r="B6" s="123" t="s">
        <v>17</v>
      </c>
      <c r="C6" s="413"/>
      <c r="D6" s="386"/>
      <c r="E6" s="413"/>
      <c r="F6" s="386"/>
      <c r="G6" s="413"/>
      <c r="H6" s="386"/>
      <c r="I6" s="413"/>
      <c r="J6" s="386"/>
      <c r="K6" s="413"/>
      <c r="L6" s="386"/>
      <c r="M6" s="414">
        <f t="shared" si="0"/>
        <v>0</v>
      </c>
      <c r="N6" s="388">
        <f t="shared" si="0"/>
        <v>0</v>
      </c>
    </row>
    <row r="7" spans="1:14" ht="13.5" customHeight="1" x14ac:dyDescent="0.2">
      <c r="A7" s="380">
        <v>3</v>
      </c>
      <c r="B7" s="123" t="s">
        <v>18</v>
      </c>
      <c r="C7" s="380"/>
      <c r="D7" s="383"/>
      <c r="E7" s="380"/>
      <c r="F7" s="383"/>
      <c r="G7" s="380"/>
      <c r="H7" s="383"/>
      <c r="I7" s="380"/>
      <c r="J7" s="383"/>
      <c r="K7" s="380"/>
      <c r="L7" s="383"/>
      <c r="M7" s="379">
        <f t="shared" si="0"/>
        <v>0</v>
      </c>
      <c r="N7" s="384">
        <f t="shared" si="0"/>
        <v>0</v>
      </c>
    </row>
    <row r="8" spans="1:14" ht="13.5" customHeight="1" x14ac:dyDescent="0.2">
      <c r="A8" s="380">
        <v>4</v>
      </c>
      <c r="B8" s="123" t="s">
        <v>19</v>
      </c>
      <c r="C8" s="415"/>
      <c r="D8" s="391"/>
      <c r="E8" s="415"/>
      <c r="F8" s="391"/>
      <c r="G8" s="415"/>
      <c r="H8" s="391"/>
      <c r="I8" s="415"/>
      <c r="J8" s="391"/>
      <c r="K8" s="415"/>
      <c r="L8" s="391"/>
      <c r="M8" s="416">
        <f t="shared" si="0"/>
        <v>0</v>
      </c>
      <c r="N8" s="394">
        <f t="shared" si="0"/>
        <v>0</v>
      </c>
    </row>
    <row r="9" spans="1:14" ht="13.5" customHeight="1" x14ac:dyDescent="0.2">
      <c r="A9" s="380">
        <v>5</v>
      </c>
      <c r="B9" s="123" t="s">
        <v>20</v>
      </c>
      <c r="C9" s="380"/>
      <c r="D9" s="383"/>
      <c r="E9" s="380"/>
      <c r="F9" s="383"/>
      <c r="G9" s="380"/>
      <c r="H9" s="383"/>
      <c r="I9" s="380"/>
      <c r="J9" s="383"/>
      <c r="K9" s="380"/>
      <c r="L9" s="383"/>
      <c r="M9" s="379">
        <f t="shared" si="0"/>
        <v>0</v>
      </c>
      <c r="N9" s="384">
        <f t="shared" si="0"/>
        <v>0</v>
      </c>
    </row>
    <row r="10" spans="1:14" ht="30.75" customHeight="1" x14ac:dyDescent="0.25">
      <c r="A10" s="105"/>
      <c r="B10" s="159" t="s">
        <v>138</v>
      </c>
      <c r="C10" s="105">
        <f>SUM(C5:C9)</f>
        <v>0</v>
      </c>
      <c r="D10" s="417">
        <f t="shared" ref="D10:L10" si="1">SUM(D5:D9)</f>
        <v>0</v>
      </c>
      <c r="E10" s="105">
        <f t="shared" si="1"/>
        <v>0</v>
      </c>
      <c r="F10" s="417">
        <f t="shared" si="1"/>
        <v>0</v>
      </c>
      <c r="G10" s="105">
        <f t="shared" si="1"/>
        <v>0</v>
      </c>
      <c r="H10" s="417">
        <f t="shared" si="1"/>
        <v>0</v>
      </c>
      <c r="I10" s="105">
        <f t="shared" si="1"/>
        <v>0</v>
      </c>
      <c r="J10" s="417">
        <f t="shared" si="1"/>
        <v>0</v>
      </c>
      <c r="K10" s="105">
        <f t="shared" si="1"/>
        <v>0</v>
      </c>
      <c r="L10" s="417">
        <f t="shared" si="1"/>
        <v>0</v>
      </c>
      <c r="M10" s="379">
        <f t="shared" ref="M10:N16" si="2">C10+E10+G10+I10+K10</f>
        <v>0</v>
      </c>
      <c r="N10" s="384">
        <f t="shared" si="2"/>
        <v>0</v>
      </c>
    </row>
    <row r="11" spans="1:14" ht="13.5" customHeight="1" x14ac:dyDescent="0.2">
      <c r="A11" s="380">
        <v>6</v>
      </c>
      <c r="B11" s="123" t="s">
        <v>22</v>
      </c>
      <c r="C11" s="418"/>
      <c r="D11" s="396"/>
      <c r="E11" s="418"/>
      <c r="F11" s="396"/>
      <c r="G11" s="418"/>
      <c r="H11" s="396"/>
      <c r="I11" s="418"/>
      <c r="J11" s="396"/>
      <c r="K11" s="418"/>
      <c r="L11" s="396"/>
      <c r="M11" s="419">
        <f t="shared" si="2"/>
        <v>0</v>
      </c>
      <c r="N11" s="398">
        <f t="shared" si="2"/>
        <v>0</v>
      </c>
    </row>
    <row r="12" spans="1:14" ht="13.5" customHeight="1" x14ac:dyDescent="0.2">
      <c r="A12" s="380">
        <v>7</v>
      </c>
      <c r="B12" s="123" t="s">
        <v>23</v>
      </c>
      <c r="C12" s="380"/>
      <c r="D12" s="383"/>
      <c r="E12" s="380"/>
      <c r="F12" s="383"/>
      <c r="G12" s="380"/>
      <c r="H12" s="383"/>
      <c r="I12" s="380"/>
      <c r="J12" s="383"/>
      <c r="K12" s="380"/>
      <c r="L12" s="383"/>
      <c r="M12" s="379">
        <f t="shared" si="2"/>
        <v>0</v>
      </c>
      <c r="N12" s="384">
        <f t="shared" si="2"/>
        <v>0</v>
      </c>
    </row>
    <row r="13" spans="1:14" ht="12.75" customHeight="1" x14ac:dyDescent="0.2">
      <c r="A13" s="380">
        <v>8</v>
      </c>
      <c r="B13" s="123" t="s">
        <v>24</v>
      </c>
      <c r="C13" s="420"/>
      <c r="D13" s="421"/>
      <c r="E13" s="420"/>
      <c r="F13" s="421"/>
      <c r="G13" s="420"/>
      <c r="H13" s="421"/>
      <c r="I13" s="420"/>
      <c r="J13" s="421"/>
      <c r="K13" s="420"/>
      <c r="L13" s="421"/>
      <c r="M13" s="422">
        <f t="shared" si="2"/>
        <v>0</v>
      </c>
      <c r="N13" s="423">
        <f t="shared" si="2"/>
        <v>0</v>
      </c>
    </row>
    <row r="14" spans="1:14" ht="13.5" customHeight="1" x14ac:dyDescent="0.2">
      <c r="A14" s="380"/>
      <c r="B14" s="123" t="s">
        <v>26</v>
      </c>
      <c r="C14" s="420"/>
      <c r="D14" s="421"/>
      <c r="E14" s="420"/>
      <c r="F14" s="421"/>
      <c r="G14" s="420"/>
      <c r="H14" s="421"/>
      <c r="I14" s="420"/>
      <c r="J14" s="421"/>
      <c r="K14" s="420"/>
      <c r="L14" s="421"/>
      <c r="M14" s="379">
        <f t="shared" si="2"/>
        <v>0</v>
      </c>
      <c r="N14" s="384">
        <f t="shared" si="2"/>
        <v>0</v>
      </c>
    </row>
    <row r="15" spans="1:14" ht="13.5" customHeight="1" x14ac:dyDescent="0.2">
      <c r="A15" s="380"/>
      <c r="B15" s="123" t="s">
        <v>25</v>
      </c>
      <c r="C15" s="380"/>
      <c r="D15" s="383"/>
      <c r="E15" s="380"/>
      <c r="F15" s="383"/>
      <c r="G15" s="380"/>
      <c r="H15" s="383"/>
      <c r="I15" s="380"/>
      <c r="J15" s="383"/>
      <c r="K15" s="380"/>
      <c r="L15" s="383"/>
      <c r="M15" s="379">
        <f t="shared" si="2"/>
        <v>0</v>
      </c>
      <c r="N15" s="384">
        <f t="shared" si="2"/>
        <v>0</v>
      </c>
    </row>
    <row r="16" spans="1:14" ht="12.75" customHeight="1" x14ac:dyDescent="0.2">
      <c r="A16" s="380">
        <v>9</v>
      </c>
      <c r="B16" s="123" t="s">
        <v>27</v>
      </c>
      <c r="C16" s="380"/>
      <c r="D16" s="383"/>
      <c r="E16" s="380"/>
      <c r="F16" s="383"/>
      <c r="G16" s="380"/>
      <c r="H16" s="383"/>
      <c r="I16" s="380"/>
      <c r="J16" s="383"/>
      <c r="K16" s="380"/>
      <c r="L16" s="383"/>
      <c r="M16" s="379">
        <f t="shared" si="2"/>
        <v>0</v>
      </c>
      <c r="N16" s="384">
        <f t="shared" si="2"/>
        <v>0</v>
      </c>
    </row>
    <row r="17" spans="1:14" ht="12.75" customHeight="1" x14ac:dyDescent="0.25">
      <c r="A17" s="105"/>
      <c r="B17" s="135" t="s">
        <v>75</v>
      </c>
      <c r="C17" s="105">
        <f t="shared" ref="C17:N17" si="3">SUM(C11:C16)</f>
        <v>0</v>
      </c>
      <c r="D17" s="417">
        <f t="shared" si="3"/>
        <v>0</v>
      </c>
      <c r="E17" s="105">
        <f t="shared" si="3"/>
        <v>0</v>
      </c>
      <c r="F17" s="417">
        <f t="shared" si="3"/>
        <v>0</v>
      </c>
      <c r="G17" s="105">
        <f t="shared" si="3"/>
        <v>0</v>
      </c>
      <c r="H17" s="417">
        <f t="shared" si="3"/>
        <v>0</v>
      </c>
      <c r="I17" s="105">
        <f t="shared" si="3"/>
        <v>0</v>
      </c>
      <c r="J17" s="417">
        <f t="shared" si="3"/>
        <v>0</v>
      </c>
      <c r="K17" s="105">
        <f t="shared" si="3"/>
        <v>0</v>
      </c>
      <c r="L17" s="417">
        <f t="shared" si="3"/>
        <v>0</v>
      </c>
      <c r="M17" s="105">
        <f t="shared" si="3"/>
        <v>0</v>
      </c>
      <c r="N17" s="417">
        <f t="shared" si="3"/>
        <v>0</v>
      </c>
    </row>
    <row r="18" spans="1:14" ht="13.5" customHeight="1" x14ac:dyDescent="0.25">
      <c r="A18" s="105"/>
      <c r="B18" s="135" t="s">
        <v>220</v>
      </c>
      <c r="C18" s="105">
        <f t="shared" ref="C18:M18" si="4">(C9+C16)</f>
        <v>0</v>
      </c>
      <c r="D18" s="105">
        <f t="shared" si="4"/>
        <v>0</v>
      </c>
      <c r="E18" s="105">
        <f t="shared" si="4"/>
        <v>0</v>
      </c>
      <c r="F18" s="105">
        <f t="shared" si="4"/>
        <v>0</v>
      </c>
      <c r="G18" s="105">
        <f t="shared" si="4"/>
        <v>0</v>
      </c>
      <c r="H18" s="105">
        <f t="shared" si="4"/>
        <v>0</v>
      </c>
      <c r="I18" s="105">
        <f t="shared" si="4"/>
        <v>0</v>
      </c>
      <c r="J18" s="105">
        <f t="shared" si="4"/>
        <v>0</v>
      </c>
      <c r="K18" s="105">
        <f t="shared" si="4"/>
        <v>0</v>
      </c>
      <c r="L18" s="105">
        <f t="shared" si="4"/>
        <v>0</v>
      </c>
      <c r="M18" s="105">
        <f t="shared" si="4"/>
        <v>0</v>
      </c>
      <c r="N18" s="417">
        <f>(N10+N17)</f>
        <v>0</v>
      </c>
    </row>
    <row r="19" spans="1:14" ht="13.5" customHeight="1" x14ac:dyDescent="0.25">
      <c r="A19" s="105"/>
      <c r="B19" s="13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4" ht="12.75" customHeight="1" x14ac:dyDescent="0.2">
      <c r="A20" s="380"/>
      <c r="B20" s="118"/>
      <c r="C20" s="380"/>
      <c r="D20" s="383"/>
      <c r="E20" s="380"/>
      <c r="F20" s="383"/>
      <c r="G20" s="380"/>
      <c r="H20" s="383"/>
      <c r="I20" s="380"/>
      <c r="J20" s="383"/>
      <c r="K20" s="380"/>
      <c r="L20" s="383"/>
      <c r="M20" s="380"/>
      <c r="N20" s="383"/>
    </row>
    <row r="21" spans="1:14" ht="12.75" customHeight="1" x14ac:dyDescent="0.2">
      <c r="A21" s="380"/>
      <c r="B21" s="118"/>
      <c r="C21" s="380"/>
      <c r="D21" s="383"/>
      <c r="E21" s="380"/>
      <c r="F21" s="383"/>
      <c r="G21" s="380"/>
      <c r="H21" s="383"/>
      <c r="I21" s="380"/>
      <c r="J21" s="383"/>
      <c r="K21" s="380"/>
      <c r="L21" s="383"/>
      <c r="M21" s="380"/>
      <c r="N21" s="383"/>
    </row>
    <row r="22" spans="1:14" ht="13.5" customHeight="1" x14ac:dyDescent="0.2">
      <c r="A22" s="118"/>
      <c r="B22" s="13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1:14" ht="12.75" customHeight="1" x14ac:dyDescent="0.2">
      <c r="H23" t="s">
        <v>1</v>
      </c>
    </row>
  </sheetData>
  <pageMargins left="0.59055100000000005" right="0.39370099999999991" top="0.9842519999999999" bottom="0.9842519999999999" header="0.51181100000000002" footer="0.51181100000000002"/>
  <pageSetup paperSize="9" scale="9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2"/>
  <sheetViews>
    <sheetView workbookViewId="0">
      <selection activeCell="AH12" sqref="AH12"/>
    </sheetView>
  </sheetViews>
  <sheetFormatPr defaultRowHeight="12.75" customHeight="1" x14ac:dyDescent="0.2"/>
  <cols>
    <col min="1" max="1" width="4.28515625" customWidth="1"/>
    <col min="2" max="2" width="22.5703125" customWidth="1"/>
    <col min="3" max="3" width="8.5703125" customWidth="1"/>
    <col min="4" max="15" width="8.28515625" customWidth="1"/>
    <col min="16" max="30" width="9.5703125" customWidth="1"/>
    <col min="34" max="34" width="9.140625" customWidth="1"/>
    <col min="35" max="35" width="10.42578125" customWidth="1"/>
    <col min="37" max="39" width="9.42578125" customWidth="1"/>
  </cols>
  <sheetData>
    <row r="1" spans="1:92" ht="12.75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</row>
    <row r="2" spans="1:92" ht="15" customHeight="1" x14ac:dyDescent="0.25">
      <c r="A2" s="424"/>
      <c r="B2" s="425" t="s">
        <v>221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</row>
    <row r="3" spans="1:92" ht="15" customHeight="1" x14ac:dyDescent="0.25">
      <c r="A3" s="424"/>
      <c r="B3" s="425" t="s">
        <v>222</v>
      </c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</row>
    <row r="4" spans="1:92" ht="15.75" customHeight="1" x14ac:dyDescent="0.25">
      <c r="A4" s="424"/>
      <c r="B4" s="425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</row>
    <row r="5" spans="1:92" ht="66.75" customHeight="1" x14ac:dyDescent="0.2">
      <c r="A5" s="427" t="s">
        <v>145</v>
      </c>
      <c r="B5" s="428" t="s">
        <v>142</v>
      </c>
      <c r="C5" s="429" t="s">
        <v>223</v>
      </c>
      <c r="D5" s="429" t="s">
        <v>224</v>
      </c>
      <c r="E5" s="429" t="s">
        <v>225</v>
      </c>
      <c r="F5" s="429" t="s">
        <v>226</v>
      </c>
      <c r="G5" s="429" t="s">
        <v>227</v>
      </c>
      <c r="H5" s="429" t="s">
        <v>228</v>
      </c>
      <c r="I5" s="429" t="s">
        <v>229</v>
      </c>
      <c r="J5" s="429" t="s">
        <v>230</v>
      </c>
      <c r="K5" s="429" t="s">
        <v>231</v>
      </c>
      <c r="L5" s="429" t="s">
        <v>232</v>
      </c>
      <c r="M5" s="429" t="s">
        <v>233</v>
      </c>
      <c r="N5" s="429" t="s">
        <v>234</v>
      </c>
      <c r="O5" s="429" t="s">
        <v>235</v>
      </c>
      <c r="P5" s="430" t="s">
        <v>236</v>
      </c>
      <c r="Q5" s="430" t="s">
        <v>236</v>
      </c>
      <c r="R5" s="430" t="s">
        <v>236</v>
      </c>
      <c r="S5" s="430" t="s">
        <v>236</v>
      </c>
      <c r="T5" s="430" t="s">
        <v>236</v>
      </c>
      <c r="U5" s="430" t="s">
        <v>236</v>
      </c>
      <c r="V5" s="430" t="s">
        <v>236</v>
      </c>
      <c r="W5" s="430" t="s">
        <v>236</v>
      </c>
      <c r="X5" s="430" t="s">
        <v>236</v>
      </c>
      <c r="Y5" s="430" t="s">
        <v>236</v>
      </c>
      <c r="Z5" s="430" t="s">
        <v>236</v>
      </c>
      <c r="AA5" s="430" t="s">
        <v>236</v>
      </c>
      <c r="AB5" s="430" t="s">
        <v>236</v>
      </c>
      <c r="AC5" s="430" t="s">
        <v>236</v>
      </c>
      <c r="AD5" s="430" t="s">
        <v>237</v>
      </c>
      <c r="AE5" s="430" t="s">
        <v>237</v>
      </c>
      <c r="AF5" s="430" t="s">
        <v>237</v>
      </c>
      <c r="AG5" s="430" t="s">
        <v>237</v>
      </c>
      <c r="AH5" s="430" t="s">
        <v>237</v>
      </c>
      <c r="AI5" s="430" t="s">
        <v>237</v>
      </c>
      <c r="AJ5" s="430" t="s">
        <v>237</v>
      </c>
      <c r="AK5" s="430" t="s">
        <v>237</v>
      </c>
      <c r="AL5" s="430" t="s">
        <v>237</v>
      </c>
      <c r="AM5" s="430" t="s">
        <v>237</v>
      </c>
      <c r="AN5" s="430" t="s">
        <v>237</v>
      </c>
      <c r="AO5" s="430" t="s">
        <v>237</v>
      </c>
      <c r="AP5" s="430" t="s">
        <v>237</v>
      </c>
      <c r="AQ5" s="430" t="s">
        <v>237</v>
      </c>
    </row>
    <row r="6" spans="1:92" ht="29.25" customHeight="1" x14ac:dyDescent="0.2">
      <c r="A6" s="427"/>
      <c r="B6" s="428"/>
      <c r="C6" s="122" t="s">
        <v>238</v>
      </c>
      <c r="D6" s="122" t="s">
        <v>239</v>
      </c>
      <c r="E6" s="122" t="s">
        <v>240</v>
      </c>
      <c r="F6" s="122" t="s">
        <v>241</v>
      </c>
      <c r="G6" s="122" t="s">
        <v>242</v>
      </c>
      <c r="H6" s="122">
        <v>2014</v>
      </c>
      <c r="I6" s="122">
        <v>2015</v>
      </c>
      <c r="J6" s="122" t="s">
        <v>243</v>
      </c>
      <c r="K6" s="122">
        <v>2017</v>
      </c>
      <c r="L6" s="122">
        <v>2018</v>
      </c>
      <c r="M6" s="122">
        <v>2019</v>
      </c>
      <c r="N6" s="122">
        <v>2020</v>
      </c>
      <c r="O6" s="122">
        <v>2021</v>
      </c>
      <c r="P6" s="122" t="s">
        <v>238</v>
      </c>
      <c r="Q6" s="122" t="s">
        <v>239</v>
      </c>
      <c r="R6" s="122" t="s">
        <v>240</v>
      </c>
      <c r="S6" s="122" t="s">
        <v>241</v>
      </c>
      <c r="T6" s="122" t="s">
        <v>242</v>
      </c>
      <c r="U6" s="122" t="s">
        <v>244</v>
      </c>
      <c r="V6" s="122">
        <v>2015</v>
      </c>
      <c r="W6" s="122" t="s">
        <v>243</v>
      </c>
      <c r="X6" s="122">
        <v>2017</v>
      </c>
      <c r="Y6" s="122">
        <v>2018</v>
      </c>
      <c r="Z6" s="122">
        <v>2019</v>
      </c>
      <c r="AA6" s="122">
        <v>2020</v>
      </c>
      <c r="AB6" s="122">
        <v>2021</v>
      </c>
      <c r="AC6" s="122">
        <v>2022</v>
      </c>
      <c r="AD6" s="122" t="s">
        <v>238</v>
      </c>
      <c r="AE6" s="122" t="s">
        <v>239</v>
      </c>
      <c r="AF6" s="118" t="s">
        <v>240</v>
      </c>
      <c r="AG6" s="118" t="s">
        <v>241</v>
      </c>
      <c r="AH6" s="122" t="s">
        <v>242</v>
      </c>
      <c r="AI6" s="118" t="s">
        <v>244</v>
      </c>
      <c r="AJ6" s="118" t="s">
        <v>245</v>
      </c>
      <c r="AK6" s="118" t="s">
        <v>243</v>
      </c>
      <c r="AL6" s="118">
        <v>2017</v>
      </c>
      <c r="AM6" s="118">
        <v>2018</v>
      </c>
      <c r="AN6" s="118">
        <v>2019</v>
      </c>
      <c r="AO6" s="118">
        <v>2020</v>
      </c>
      <c r="AP6" s="118">
        <v>2021</v>
      </c>
      <c r="AQ6" s="118">
        <v>2022</v>
      </c>
    </row>
    <row r="7" spans="1:92" ht="21.95" customHeight="1" x14ac:dyDescent="0.25">
      <c r="A7" s="360" t="s">
        <v>246</v>
      </c>
      <c r="B7" s="431" t="s">
        <v>16</v>
      </c>
      <c r="C7" s="349">
        <v>62</v>
      </c>
      <c r="D7" s="349">
        <v>58</v>
      </c>
      <c r="E7" s="349">
        <v>63</v>
      </c>
      <c r="F7" s="349">
        <v>60</v>
      </c>
      <c r="G7" s="349">
        <v>61</v>
      </c>
      <c r="H7" s="349">
        <v>61</v>
      </c>
      <c r="I7" s="349">
        <v>64</v>
      </c>
      <c r="J7" s="349">
        <v>60</v>
      </c>
      <c r="K7" s="349"/>
      <c r="L7" s="349"/>
      <c r="M7" s="349"/>
      <c r="N7" s="349"/>
      <c r="O7" s="349"/>
      <c r="P7" s="352">
        <v>407.29</v>
      </c>
      <c r="Q7" s="352">
        <v>407.29</v>
      </c>
      <c r="R7" s="352">
        <v>407.3</v>
      </c>
      <c r="S7" s="352">
        <v>407.3</v>
      </c>
      <c r="T7" s="352">
        <v>407.3</v>
      </c>
      <c r="U7" s="352">
        <v>407.3</v>
      </c>
      <c r="V7" s="352">
        <v>407.3</v>
      </c>
      <c r="W7" s="352">
        <v>407.3</v>
      </c>
      <c r="X7" s="352"/>
      <c r="Y7" s="352"/>
      <c r="Z7" s="352"/>
      <c r="AA7" s="352"/>
      <c r="AB7" s="352"/>
      <c r="AC7" s="352"/>
      <c r="AD7" s="432">
        <f t="shared" ref="AD7:AD15" si="0">P7/C7</f>
        <v>6.5691935483870969</v>
      </c>
      <c r="AE7" s="432">
        <f t="shared" ref="AE7:AE15" si="1">Q7/D7</f>
        <v>7.0222413793103451</v>
      </c>
      <c r="AF7" s="349">
        <v>6.47</v>
      </c>
      <c r="AG7" s="349">
        <v>6.79</v>
      </c>
      <c r="AH7" s="331">
        <v>6.68</v>
      </c>
      <c r="AI7" s="433">
        <f>U7/H7</f>
        <v>6.6770491803278693</v>
      </c>
      <c r="AJ7" s="433">
        <f>V7/I7</f>
        <v>6.3640625000000002</v>
      </c>
      <c r="AK7" s="433">
        <f>W7/J7</f>
        <v>6.7883333333333331</v>
      </c>
      <c r="AL7" s="433"/>
      <c r="AM7" s="118"/>
      <c r="AN7" s="118"/>
      <c r="AO7" s="118"/>
      <c r="AP7" s="118"/>
      <c r="AQ7" s="118"/>
    </row>
    <row r="8" spans="1:92" ht="21.95" customHeight="1" x14ac:dyDescent="0.25">
      <c r="A8" s="360" t="s">
        <v>180</v>
      </c>
      <c r="B8" s="431" t="s">
        <v>17</v>
      </c>
      <c r="C8" s="349">
        <v>364</v>
      </c>
      <c r="D8" s="349">
        <v>368</v>
      </c>
      <c r="E8" s="349">
        <v>409</v>
      </c>
      <c r="F8" s="349">
        <v>415</v>
      </c>
      <c r="G8" s="349">
        <v>416</v>
      </c>
      <c r="H8" s="349">
        <v>353</v>
      </c>
      <c r="I8" s="349">
        <v>308</v>
      </c>
      <c r="J8" s="349">
        <v>313</v>
      </c>
      <c r="K8" s="349"/>
      <c r="L8" s="349"/>
      <c r="M8" s="349"/>
      <c r="N8" s="349"/>
      <c r="O8" s="349"/>
      <c r="P8" s="352">
        <v>2944</v>
      </c>
      <c r="Q8" s="352">
        <v>2944</v>
      </c>
      <c r="R8" s="352">
        <v>2944</v>
      </c>
      <c r="S8" s="352">
        <v>3071.3</v>
      </c>
      <c r="T8" s="352">
        <v>3071.3</v>
      </c>
      <c r="U8" s="352">
        <v>2704.6</v>
      </c>
      <c r="V8" s="352">
        <v>2704.6</v>
      </c>
      <c r="W8" s="331" t="s">
        <v>247</v>
      </c>
      <c r="X8" s="331"/>
      <c r="Y8" s="331"/>
      <c r="Z8" s="331"/>
      <c r="AA8" s="331"/>
      <c r="AB8" s="331"/>
      <c r="AC8" s="331"/>
      <c r="AD8" s="432">
        <f t="shared" si="0"/>
        <v>8.0879120879120876</v>
      </c>
      <c r="AE8" s="432">
        <f t="shared" si="1"/>
        <v>8</v>
      </c>
      <c r="AF8" s="349">
        <v>7.2</v>
      </c>
      <c r="AG8" s="434">
        <v>7.4</v>
      </c>
      <c r="AH8" s="435">
        <v>7.3</v>
      </c>
      <c r="AI8" s="433">
        <f t="shared" ref="AI8:AJ15" si="2">U8/H8</f>
        <v>7.6617563739376768</v>
      </c>
      <c r="AJ8" s="433">
        <f t="shared" si="2"/>
        <v>8.7811688311688307</v>
      </c>
      <c r="AK8" s="433">
        <v>6.91</v>
      </c>
      <c r="AL8" s="433"/>
      <c r="AM8" s="436"/>
      <c r="AN8" s="436"/>
      <c r="AO8" s="436"/>
      <c r="AP8" s="436"/>
      <c r="AQ8" s="436"/>
      <c r="AR8" s="437"/>
      <c r="AS8" s="437"/>
      <c r="AT8" s="437"/>
      <c r="AU8" s="437"/>
      <c r="AV8" s="437"/>
      <c r="AW8" s="437"/>
      <c r="AX8" s="437"/>
      <c r="AY8" s="437"/>
      <c r="AZ8" s="437"/>
      <c r="BA8" s="437"/>
      <c r="BB8" s="437"/>
      <c r="BC8" s="437"/>
      <c r="BD8" s="437"/>
      <c r="BE8" s="437"/>
      <c r="BF8" s="437"/>
      <c r="BG8" s="437"/>
      <c r="BH8" s="437"/>
      <c r="BI8" s="437"/>
      <c r="BJ8" s="437"/>
      <c r="BK8" s="437"/>
      <c r="BL8" s="437"/>
      <c r="BM8" s="437"/>
      <c r="BN8" s="437"/>
      <c r="BO8" s="437"/>
      <c r="BP8" s="437"/>
      <c r="BQ8" s="437"/>
      <c r="BR8" s="437"/>
      <c r="BS8" s="437"/>
      <c r="BT8" s="437"/>
      <c r="BU8" s="437"/>
      <c r="BV8" s="437"/>
      <c r="BW8" s="437"/>
      <c r="BX8" s="437"/>
      <c r="BY8" s="437"/>
      <c r="BZ8" s="437"/>
      <c r="CA8" s="437"/>
      <c r="CB8" s="437"/>
      <c r="CC8" s="437"/>
      <c r="CD8" s="437"/>
      <c r="CE8" s="437"/>
      <c r="CF8" s="437"/>
      <c r="CG8" s="437"/>
      <c r="CH8" s="437"/>
      <c r="CI8" s="437"/>
      <c r="CJ8" s="336"/>
      <c r="CK8" s="336"/>
      <c r="CL8" s="336"/>
      <c r="CM8" s="336"/>
      <c r="CN8" s="336"/>
    </row>
    <row r="9" spans="1:92" ht="21.95" customHeight="1" x14ac:dyDescent="0.25">
      <c r="A9" s="360" t="s">
        <v>248</v>
      </c>
      <c r="B9" s="431" t="s">
        <v>18</v>
      </c>
      <c r="C9" s="349">
        <v>105</v>
      </c>
      <c r="D9" s="349">
        <v>97</v>
      </c>
      <c r="E9" s="349">
        <v>101</v>
      </c>
      <c r="F9" s="349">
        <v>103</v>
      </c>
      <c r="G9" s="349">
        <v>100</v>
      </c>
      <c r="H9" s="349">
        <v>100</v>
      </c>
      <c r="I9" s="349">
        <v>102</v>
      </c>
      <c r="J9" s="349">
        <v>101</v>
      </c>
      <c r="K9" s="349"/>
      <c r="L9" s="349"/>
      <c r="M9" s="349"/>
      <c r="N9" s="349"/>
      <c r="O9" s="349"/>
      <c r="P9" s="352">
        <v>617.20000000000005</v>
      </c>
      <c r="Q9" s="352">
        <v>617.20000000000005</v>
      </c>
      <c r="R9" s="352">
        <v>617.20000000000005</v>
      </c>
      <c r="S9" s="352">
        <v>617.20000000000005</v>
      </c>
      <c r="T9" s="352">
        <v>617.20000000000005</v>
      </c>
      <c r="U9" s="352">
        <v>617.20000000000005</v>
      </c>
      <c r="V9" s="352">
        <v>617.20000000000005</v>
      </c>
      <c r="W9" s="352">
        <v>617.20000000000005</v>
      </c>
      <c r="X9" s="352"/>
      <c r="Y9" s="352"/>
      <c r="Z9" s="352"/>
      <c r="AA9" s="352"/>
      <c r="AB9" s="352"/>
      <c r="AC9" s="352"/>
      <c r="AD9" s="432">
        <f t="shared" si="0"/>
        <v>5.8780952380952387</v>
      </c>
      <c r="AE9" s="432">
        <f t="shared" si="1"/>
        <v>6.3628865979381448</v>
      </c>
      <c r="AF9" s="349">
        <v>6.11</v>
      </c>
      <c r="AG9" s="349">
        <v>5.99</v>
      </c>
      <c r="AH9" s="331">
        <v>5.99</v>
      </c>
      <c r="AI9" s="433">
        <f t="shared" si="2"/>
        <v>6.1720000000000006</v>
      </c>
      <c r="AJ9" s="433">
        <f t="shared" si="2"/>
        <v>6.0509803921568635</v>
      </c>
      <c r="AK9" s="118">
        <v>6.05</v>
      </c>
      <c r="AL9" s="118"/>
      <c r="AM9" s="118"/>
      <c r="AN9" s="118"/>
      <c r="AO9" s="118"/>
      <c r="AP9" s="118"/>
      <c r="AQ9" s="118"/>
    </row>
    <row r="10" spans="1:92" ht="21.95" customHeight="1" x14ac:dyDescent="0.25">
      <c r="A10" s="360" t="s">
        <v>181</v>
      </c>
      <c r="B10" s="431" t="s">
        <v>19</v>
      </c>
      <c r="C10" s="349">
        <v>303</v>
      </c>
      <c r="D10" s="349">
        <v>303</v>
      </c>
      <c r="E10" s="349">
        <v>313</v>
      </c>
      <c r="F10" s="349">
        <v>306</v>
      </c>
      <c r="G10" s="349">
        <v>305</v>
      </c>
      <c r="H10" s="349">
        <v>313</v>
      </c>
      <c r="I10" s="349">
        <v>307</v>
      </c>
      <c r="J10" s="349">
        <v>297</v>
      </c>
      <c r="K10" s="349"/>
      <c r="L10" s="349"/>
      <c r="M10" s="349"/>
      <c r="N10" s="349"/>
      <c r="O10" s="349"/>
      <c r="P10" s="352">
        <v>1916</v>
      </c>
      <c r="Q10" s="352">
        <v>1916</v>
      </c>
      <c r="R10" s="352">
        <v>1916</v>
      </c>
      <c r="S10" s="352">
        <v>1916</v>
      </c>
      <c r="T10" s="352">
        <v>1916</v>
      </c>
      <c r="U10" s="352">
        <v>1916</v>
      </c>
      <c r="V10" s="352">
        <v>1916</v>
      </c>
      <c r="W10" s="352">
        <v>1916</v>
      </c>
      <c r="X10" s="352"/>
      <c r="Y10" s="352"/>
      <c r="Z10" s="352"/>
      <c r="AA10" s="352"/>
      <c r="AB10" s="352"/>
      <c r="AC10" s="352"/>
      <c r="AD10" s="432">
        <f t="shared" si="0"/>
        <v>6.3234323432343231</v>
      </c>
      <c r="AE10" s="432">
        <f t="shared" si="1"/>
        <v>6.3234323432343231</v>
      </c>
      <c r="AF10" s="349">
        <v>6.12</v>
      </c>
      <c r="AG10" s="349">
        <v>6.26</v>
      </c>
      <c r="AH10" s="331">
        <v>6.28</v>
      </c>
      <c r="AI10" s="433">
        <f t="shared" si="2"/>
        <v>6.1214057507987221</v>
      </c>
      <c r="AJ10" s="433">
        <f t="shared" si="2"/>
        <v>6.2410423452768731</v>
      </c>
      <c r="AK10" s="433">
        <f>W10/J10</f>
        <v>6.4511784511784516</v>
      </c>
      <c r="AL10" s="433"/>
      <c r="AM10" s="118"/>
      <c r="AN10" s="118"/>
      <c r="AO10" s="118"/>
      <c r="AP10" s="118"/>
      <c r="AQ10" s="118"/>
    </row>
    <row r="11" spans="1:92" ht="21.95" customHeight="1" x14ac:dyDescent="0.25">
      <c r="A11" s="360" t="s">
        <v>182</v>
      </c>
      <c r="B11" s="431" t="s">
        <v>20</v>
      </c>
      <c r="C11" s="349">
        <v>63</v>
      </c>
      <c r="D11" s="349">
        <v>70</v>
      </c>
      <c r="E11" s="349">
        <v>67</v>
      </c>
      <c r="F11" s="349">
        <v>70</v>
      </c>
      <c r="G11" s="349">
        <v>64</v>
      </c>
      <c r="H11" s="349">
        <v>71</v>
      </c>
      <c r="I11" s="349">
        <v>68</v>
      </c>
      <c r="J11" s="349">
        <v>71</v>
      </c>
      <c r="K11" s="349"/>
      <c r="L11" s="349"/>
      <c r="M11" s="349"/>
      <c r="N11" s="349"/>
      <c r="O11" s="349"/>
      <c r="P11" s="352">
        <v>229.5</v>
      </c>
      <c r="Q11" s="352">
        <v>229.5</v>
      </c>
      <c r="R11" s="352">
        <v>235.8</v>
      </c>
      <c r="S11" s="352">
        <v>235.8</v>
      </c>
      <c r="T11" s="352">
        <v>235.8</v>
      </c>
      <c r="U11" s="352">
        <v>480.3</v>
      </c>
      <c r="V11" s="352">
        <v>335.8</v>
      </c>
      <c r="W11" s="352">
        <v>335.8</v>
      </c>
      <c r="X11" s="352"/>
      <c r="Y11" s="352"/>
      <c r="Z11" s="352"/>
      <c r="AA11" s="352"/>
      <c r="AB11" s="352"/>
      <c r="AC11" s="352"/>
      <c r="AD11" s="432">
        <f t="shared" si="0"/>
        <v>3.6428571428571428</v>
      </c>
      <c r="AE11" s="432">
        <f t="shared" si="1"/>
        <v>3.2785714285714285</v>
      </c>
      <c r="AF11" s="349">
        <v>3.52</v>
      </c>
      <c r="AG11" s="349">
        <v>3.37</v>
      </c>
      <c r="AH11" s="331">
        <v>3.37</v>
      </c>
      <c r="AI11" s="433">
        <f t="shared" si="2"/>
        <v>6.7647887323943667</v>
      </c>
      <c r="AJ11" s="433">
        <f t="shared" si="2"/>
        <v>4.9382352941176473</v>
      </c>
      <c r="AK11" s="118">
        <v>4.7</v>
      </c>
      <c r="AL11" s="118"/>
      <c r="AM11" s="118"/>
      <c r="AN11" s="118"/>
      <c r="AO11" s="118"/>
      <c r="AP11" s="118"/>
      <c r="AQ11" s="118"/>
    </row>
    <row r="12" spans="1:92" ht="21.95" customHeight="1" x14ac:dyDescent="0.25">
      <c r="A12" s="360"/>
      <c r="B12" s="438" t="s">
        <v>138</v>
      </c>
      <c r="C12" s="353">
        <f t="shared" ref="C12:K12" si="3">SUM(C7:C11)</f>
        <v>897</v>
      </c>
      <c r="D12" s="353">
        <f t="shared" si="3"/>
        <v>896</v>
      </c>
      <c r="E12" s="353">
        <f t="shared" si="3"/>
        <v>953</v>
      </c>
      <c r="F12" s="353">
        <f t="shared" si="3"/>
        <v>954</v>
      </c>
      <c r="G12" s="353">
        <f t="shared" si="3"/>
        <v>946</v>
      </c>
      <c r="H12" s="353">
        <f t="shared" si="3"/>
        <v>898</v>
      </c>
      <c r="I12" s="353">
        <f t="shared" si="3"/>
        <v>849</v>
      </c>
      <c r="J12" s="353">
        <f t="shared" si="3"/>
        <v>842</v>
      </c>
      <c r="K12" s="353">
        <f t="shared" si="3"/>
        <v>0</v>
      </c>
      <c r="L12" s="353"/>
      <c r="M12" s="353"/>
      <c r="N12" s="353"/>
      <c r="O12" s="353"/>
      <c r="P12" s="350">
        <f>SUM(P8:P11)</f>
        <v>5706.7</v>
      </c>
      <c r="Q12" s="350">
        <f>SUM(Q8:Q11)</f>
        <v>5706.7</v>
      </c>
      <c r="R12" s="350">
        <f>SUM(R8:R11)</f>
        <v>5713</v>
      </c>
      <c r="S12" s="350">
        <f>SUM(S8:S11)</f>
        <v>5840.3</v>
      </c>
      <c r="T12" s="350">
        <f>SUM(T8:T11)</f>
        <v>5840.3</v>
      </c>
      <c r="U12" s="350">
        <f t="shared" ref="U12:Z12" si="4">SUM(U7:U11)</f>
        <v>6125.4000000000005</v>
      </c>
      <c r="V12" s="350">
        <f t="shared" si="4"/>
        <v>5980.9000000000005</v>
      </c>
      <c r="W12" s="350">
        <f t="shared" si="4"/>
        <v>3276.3</v>
      </c>
      <c r="X12" s="350">
        <f t="shared" si="4"/>
        <v>0</v>
      </c>
      <c r="Y12" s="350">
        <f t="shared" si="4"/>
        <v>0</v>
      </c>
      <c r="Z12" s="350">
        <f t="shared" si="4"/>
        <v>0</v>
      </c>
      <c r="AA12" s="350"/>
      <c r="AB12" s="350"/>
      <c r="AC12" s="350"/>
      <c r="AD12" s="433">
        <f t="shared" si="0"/>
        <v>6.361984392419175</v>
      </c>
      <c r="AE12" s="433">
        <f t="shared" si="1"/>
        <v>6.3690848214285714</v>
      </c>
      <c r="AF12" s="433">
        <f>R12/E12</f>
        <v>5.994753410283316</v>
      </c>
      <c r="AG12" s="433">
        <f>S12/F12</f>
        <v>6.1219077568134175</v>
      </c>
      <c r="AH12" s="433">
        <f>T12/G12</f>
        <v>6.1736786469344613</v>
      </c>
      <c r="AI12" s="433">
        <f t="shared" si="2"/>
        <v>6.8211581291759469</v>
      </c>
      <c r="AJ12" s="433">
        <f t="shared" si="2"/>
        <v>7.044640753828034</v>
      </c>
      <c r="AK12" s="433">
        <f>W12/J12</f>
        <v>3.8910926365795726</v>
      </c>
      <c r="AL12" s="433" t="e">
        <f>X12/K12</f>
        <v>#DIV/0!</v>
      </c>
      <c r="AM12" s="433" t="e">
        <f>X12/K12</f>
        <v>#DIV/0!</v>
      </c>
      <c r="AN12" s="433">
        <f>Z12/P12</f>
        <v>0</v>
      </c>
      <c r="AO12" s="118"/>
      <c r="AP12" s="118"/>
      <c r="AQ12" s="118"/>
    </row>
    <row r="13" spans="1:92" ht="21.95" customHeight="1" x14ac:dyDescent="0.25">
      <c r="A13" s="360" t="s">
        <v>180</v>
      </c>
      <c r="B13" s="431" t="s">
        <v>22</v>
      </c>
      <c r="C13" s="358">
        <v>152</v>
      </c>
      <c r="D13" s="358">
        <v>148</v>
      </c>
      <c r="E13" s="358">
        <v>151</v>
      </c>
      <c r="F13" s="358">
        <v>149</v>
      </c>
      <c r="G13" s="358">
        <v>150</v>
      </c>
      <c r="H13" s="358">
        <v>152</v>
      </c>
      <c r="I13" s="358">
        <v>151</v>
      </c>
      <c r="J13" s="358">
        <v>149</v>
      </c>
      <c r="K13" s="358"/>
      <c r="L13" s="358"/>
      <c r="M13" s="358"/>
      <c r="N13" s="358"/>
      <c r="O13" s="358"/>
      <c r="P13" s="356">
        <v>691.5</v>
      </c>
      <c r="Q13" s="356">
        <v>691.5</v>
      </c>
      <c r="R13" s="356">
        <v>691.5</v>
      </c>
      <c r="S13" s="356">
        <v>691.5</v>
      </c>
      <c r="T13" s="356">
        <v>691.5</v>
      </c>
      <c r="U13" s="356">
        <v>938.5</v>
      </c>
      <c r="V13" s="356">
        <v>938.5</v>
      </c>
      <c r="W13" s="356">
        <v>578.6</v>
      </c>
      <c r="X13" s="356"/>
      <c r="Y13" s="356"/>
      <c r="Z13" s="356"/>
      <c r="AA13" s="356"/>
      <c r="AB13" s="356"/>
      <c r="AC13" s="356"/>
      <c r="AD13" s="439">
        <f t="shared" si="0"/>
        <v>4.5493421052631575</v>
      </c>
      <c r="AE13" s="439">
        <f t="shared" si="1"/>
        <v>4.6722972972972974</v>
      </c>
      <c r="AF13" s="358">
        <v>4.58</v>
      </c>
      <c r="AG13" s="358">
        <v>4.6399999999999997</v>
      </c>
      <c r="AH13" s="440">
        <v>4.58</v>
      </c>
      <c r="AI13" s="441">
        <f t="shared" si="2"/>
        <v>6.1743421052631575</v>
      </c>
      <c r="AJ13" s="441">
        <f t="shared" si="2"/>
        <v>6.2152317880794703</v>
      </c>
      <c r="AK13" s="393">
        <v>3.85</v>
      </c>
      <c r="AL13" s="393"/>
      <c r="AM13" s="393"/>
      <c r="AN13" s="118"/>
      <c r="AO13" s="118"/>
      <c r="AP13" s="118"/>
      <c r="AQ13" s="118"/>
    </row>
    <row r="14" spans="1:92" ht="21.95" customHeight="1" x14ac:dyDescent="0.25">
      <c r="A14" s="360" t="s">
        <v>248</v>
      </c>
      <c r="B14" s="431" t="s">
        <v>23</v>
      </c>
      <c r="C14" s="354">
        <v>151</v>
      </c>
      <c r="D14" s="354">
        <v>151</v>
      </c>
      <c r="E14" s="354">
        <v>150</v>
      </c>
      <c r="F14" s="354">
        <v>150</v>
      </c>
      <c r="G14" s="354">
        <v>151</v>
      </c>
      <c r="H14" s="354">
        <v>148</v>
      </c>
      <c r="I14" s="354">
        <v>147</v>
      </c>
      <c r="J14" s="354">
        <v>151</v>
      </c>
      <c r="K14" s="354"/>
      <c r="L14" s="354"/>
      <c r="M14" s="354"/>
      <c r="N14" s="354"/>
      <c r="O14" s="354"/>
      <c r="P14" s="442">
        <v>765.3</v>
      </c>
      <c r="Q14" s="442">
        <v>976.1</v>
      </c>
      <c r="R14" s="442">
        <v>976.1</v>
      </c>
      <c r="S14" s="442">
        <v>976.1</v>
      </c>
      <c r="T14" s="442">
        <v>976.1</v>
      </c>
      <c r="U14" s="442">
        <v>976.1</v>
      </c>
      <c r="V14" s="442">
        <v>976.1</v>
      </c>
      <c r="W14" s="442">
        <v>628.9</v>
      </c>
      <c r="X14" s="442"/>
      <c r="Y14" s="442"/>
      <c r="Z14" s="442"/>
      <c r="AA14" s="442"/>
      <c r="AB14" s="442"/>
      <c r="AC14" s="442"/>
      <c r="AD14" s="443">
        <f t="shared" si="0"/>
        <v>5.0682119205298006</v>
      </c>
      <c r="AE14" s="443">
        <f t="shared" si="1"/>
        <v>6.4642384105960264</v>
      </c>
      <c r="AF14" s="354">
        <v>6.51</v>
      </c>
      <c r="AG14" s="354">
        <v>6.51</v>
      </c>
      <c r="AH14" s="444">
        <v>6.46</v>
      </c>
      <c r="AI14" s="441">
        <f t="shared" si="2"/>
        <v>6.5952702702702704</v>
      </c>
      <c r="AJ14" s="441">
        <f t="shared" si="2"/>
        <v>6.6401360544217685</v>
      </c>
      <c r="AK14" s="393">
        <v>4.2</v>
      </c>
      <c r="AL14" s="393"/>
      <c r="AM14" s="393"/>
      <c r="AN14" s="118"/>
      <c r="AO14" s="118"/>
      <c r="AP14" s="118"/>
      <c r="AQ14" s="118"/>
    </row>
    <row r="15" spans="1:92" ht="21.95" customHeight="1" x14ac:dyDescent="0.25">
      <c r="A15" s="360" t="s">
        <v>181</v>
      </c>
      <c r="B15" s="431" t="s">
        <v>249</v>
      </c>
      <c r="C15" s="354">
        <v>104</v>
      </c>
      <c r="D15" s="354">
        <v>112</v>
      </c>
      <c r="E15" s="354">
        <v>108</v>
      </c>
      <c r="F15" s="354">
        <v>158</v>
      </c>
      <c r="G15" s="354">
        <v>256</v>
      </c>
      <c r="H15" s="354">
        <v>268</v>
      </c>
      <c r="I15" s="354">
        <v>263</v>
      </c>
      <c r="J15" s="354">
        <v>263</v>
      </c>
      <c r="K15" s="354">
        <v>258</v>
      </c>
      <c r="L15" s="354">
        <v>260</v>
      </c>
      <c r="M15" s="354"/>
      <c r="N15" s="354"/>
      <c r="O15" s="354"/>
      <c r="P15" s="442">
        <v>693</v>
      </c>
      <c r="Q15" s="442">
        <v>693</v>
      </c>
      <c r="R15" s="442">
        <v>693</v>
      </c>
      <c r="S15" s="442">
        <v>1082.7</v>
      </c>
      <c r="T15" s="442">
        <v>1906.8</v>
      </c>
      <c r="U15" s="442">
        <v>1906.8</v>
      </c>
      <c r="V15" s="442">
        <v>1906.8</v>
      </c>
      <c r="W15" s="442">
        <v>1906.8</v>
      </c>
      <c r="X15" s="442">
        <v>1977.53</v>
      </c>
      <c r="Y15" s="442">
        <v>1977.5</v>
      </c>
      <c r="Z15" s="442"/>
      <c r="AA15" s="442"/>
      <c r="AB15" s="442"/>
      <c r="AC15" s="442"/>
      <c r="AD15" s="443">
        <f t="shared" si="0"/>
        <v>6.6634615384615383</v>
      </c>
      <c r="AE15" s="443">
        <f t="shared" si="1"/>
        <v>6.1875</v>
      </c>
      <c r="AF15" s="354">
        <v>6.42</v>
      </c>
      <c r="AG15" s="354">
        <v>6.8</v>
      </c>
      <c r="AH15" s="444">
        <v>7.3</v>
      </c>
      <c r="AI15" s="441">
        <f t="shared" si="2"/>
        <v>7.1149253731343283</v>
      </c>
      <c r="AJ15" s="441">
        <f t="shared" si="2"/>
        <v>7.2501901140684408</v>
      </c>
      <c r="AK15" s="445">
        <v>7.25</v>
      </c>
      <c r="AL15" s="445">
        <v>7.66</v>
      </c>
      <c r="AM15" s="393">
        <v>7.6</v>
      </c>
      <c r="AN15" s="118"/>
      <c r="AO15" s="118"/>
      <c r="AP15" s="118"/>
      <c r="AQ15" s="118"/>
    </row>
    <row r="16" spans="1:92" ht="21.95" customHeight="1" x14ac:dyDescent="0.25">
      <c r="A16" s="360" t="s">
        <v>182</v>
      </c>
      <c r="B16" s="431" t="s">
        <v>25</v>
      </c>
      <c r="C16" s="354"/>
      <c r="D16" s="354"/>
      <c r="E16" s="354"/>
      <c r="F16" s="354"/>
      <c r="G16" s="354"/>
      <c r="H16" s="354"/>
      <c r="I16" s="354">
        <v>58</v>
      </c>
      <c r="J16" s="354">
        <v>62</v>
      </c>
      <c r="K16" s="354"/>
      <c r="L16" s="354"/>
      <c r="M16" s="354"/>
      <c r="N16" s="354"/>
      <c r="O16" s="354"/>
      <c r="P16" s="442"/>
      <c r="Q16" s="442"/>
      <c r="R16" s="442"/>
      <c r="S16" s="442"/>
      <c r="T16" s="442"/>
      <c r="U16" s="442"/>
      <c r="V16" s="442">
        <v>389</v>
      </c>
      <c r="W16" s="442">
        <v>389</v>
      </c>
      <c r="X16" s="442"/>
      <c r="Y16" s="442"/>
      <c r="Z16" s="442"/>
      <c r="AA16" s="442"/>
      <c r="AB16" s="442"/>
      <c r="AC16" s="442"/>
      <c r="AD16" s="443"/>
      <c r="AE16" s="443"/>
      <c r="AF16" s="354"/>
      <c r="AG16" s="446"/>
      <c r="AH16" s="447"/>
      <c r="AI16" s="448"/>
      <c r="AJ16" s="441">
        <f>V16/I16</f>
        <v>6.7068965517241379</v>
      </c>
      <c r="AK16" s="393">
        <v>6.27</v>
      </c>
      <c r="AL16" s="393"/>
      <c r="AM16" s="393"/>
      <c r="AN16" s="118"/>
      <c r="AO16" s="118"/>
      <c r="AP16" s="118"/>
      <c r="AQ16" s="118"/>
    </row>
    <row r="17" spans="1:43" ht="21.95" customHeight="1" x14ac:dyDescent="0.25">
      <c r="A17" s="360" t="s">
        <v>250</v>
      </c>
      <c r="B17" s="431" t="s">
        <v>27</v>
      </c>
      <c r="C17" s="354">
        <v>341</v>
      </c>
      <c r="D17" s="354">
        <v>340</v>
      </c>
      <c r="E17" s="354">
        <v>343</v>
      </c>
      <c r="F17" s="354">
        <v>343</v>
      </c>
      <c r="G17" s="354">
        <v>395</v>
      </c>
      <c r="H17" s="354">
        <v>397</v>
      </c>
      <c r="I17" s="354">
        <v>499</v>
      </c>
      <c r="J17" s="443">
        <v>504</v>
      </c>
      <c r="K17" s="443"/>
      <c r="L17" s="443"/>
      <c r="M17" s="443"/>
      <c r="N17" s="443"/>
      <c r="O17" s="443"/>
      <c r="P17" s="442">
        <v>2377</v>
      </c>
      <c r="Q17" s="442">
        <v>2377</v>
      </c>
      <c r="R17" s="442">
        <v>2377</v>
      </c>
      <c r="S17" s="442">
        <v>2377</v>
      </c>
      <c r="T17" s="442">
        <v>2813</v>
      </c>
      <c r="U17" s="442">
        <v>2813</v>
      </c>
      <c r="V17" s="442">
        <v>3011</v>
      </c>
      <c r="W17" s="442">
        <v>3039.2</v>
      </c>
      <c r="X17" s="442"/>
      <c r="Y17" s="442"/>
      <c r="Z17" s="442"/>
      <c r="AA17" s="442"/>
      <c r="AB17" s="442"/>
      <c r="AC17" s="442"/>
      <c r="AD17" s="443">
        <f t="shared" ref="AD17:AE20" si="5">P17/C17</f>
        <v>6.9706744868035191</v>
      </c>
      <c r="AE17" s="443">
        <f t="shared" si="5"/>
        <v>6.9911764705882353</v>
      </c>
      <c r="AF17" s="354">
        <v>6.93</v>
      </c>
      <c r="AG17" s="354">
        <v>6.93</v>
      </c>
      <c r="AH17" s="449">
        <v>7.12</v>
      </c>
      <c r="AI17" s="441">
        <f>U17/H17</f>
        <v>7.0856423173803522</v>
      </c>
      <c r="AJ17" s="441">
        <f>V17/I17</f>
        <v>6.0340681362725448</v>
      </c>
      <c r="AK17" s="395">
        <v>6.03</v>
      </c>
      <c r="AL17" s="395"/>
      <c r="AM17" s="393"/>
      <c r="AN17" s="118"/>
      <c r="AO17" s="118"/>
      <c r="AP17" s="118"/>
      <c r="AQ17" s="118"/>
    </row>
    <row r="18" spans="1:43" ht="21.95" customHeight="1" x14ac:dyDescent="0.25">
      <c r="A18" s="360" t="s">
        <v>1</v>
      </c>
      <c r="B18" s="438" t="s">
        <v>75</v>
      </c>
      <c r="C18" s="450">
        <f t="shared" ref="C18:U18" si="6">SUM(C13:C17)</f>
        <v>748</v>
      </c>
      <c r="D18" s="450">
        <f t="shared" si="6"/>
        <v>751</v>
      </c>
      <c r="E18" s="450">
        <f t="shared" si="6"/>
        <v>752</v>
      </c>
      <c r="F18" s="450">
        <f t="shared" si="6"/>
        <v>800</v>
      </c>
      <c r="G18" s="450">
        <f t="shared" si="6"/>
        <v>952</v>
      </c>
      <c r="H18" s="450">
        <f t="shared" si="6"/>
        <v>965</v>
      </c>
      <c r="I18" s="450">
        <f t="shared" si="6"/>
        <v>1118</v>
      </c>
      <c r="J18" s="450">
        <f t="shared" si="6"/>
        <v>1129</v>
      </c>
      <c r="K18" s="450">
        <f t="shared" si="6"/>
        <v>258</v>
      </c>
      <c r="L18" s="450"/>
      <c r="M18" s="450"/>
      <c r="N18" s="450"/>
      <c r="O18" s="450"/>
      <c r="P18" s="450">
        <f t="shared" si="6"/>
        <v>4526.8</v>
      </c>
      <c r="Q18" s="450">
        <f t="shared" si="6"/>
        <v>4737.6000000000004</v>
      </c>
      <c r="R18" s="450">
        <f t="shared" si="6"/>
        <v>4737.6000000000004</v>
      </c>
      <c r="S18" s="450">
        <f t="shared" si="6"/>
        <v>5127.3</v>
      </c>
      <c r="T18" s="450">
        <f t="shared" si="6"/>
        <v>6387.4</v>
      </c>
      <c r="U18" s="450">
        <f t="shared" si="6"/>
        <v>6634.4</v>
      </c>
      <c r="V18" s="355">
        <f>SUM(V13:V17)</f>
        <v>7221.4</v>
      </c>
      <c r="W18" s="355">
        <f>SUM(W13:W17)</f>
        <v>6542.5</v>
      </c>
      <c r="X18" s="355">
        <f>SUM(X13:X17)</f>
        <v>1977.53</v>
      </c>
      <c r="Y18" s="355">
        <f>SUM(Y13:Y17)</f>
        <v>1977.5</v>
      </c>
      <c r="Z18" s="355">
        <f>SUM(Z13:Z17)</f>
        <v>0</v>
      </c>
      <c r="AA18" s="355"/>
      <c r="AB18" s="355"/>
      <c r="AC18" s="355"/>
      <c r="AD18" s="441">
        <f t="shared" si="5"/>
        <v>6.0518716577540106</v>
      </c>
      <c r="AE18" s="441">
        <f t="shared" si="5"/>
        <v>6.3083888149134495</v>
      </c>
      <c r="AF18" s="441">
        <f>R18/E18</f>
        <v>6.3000000000000007</v>
      </c>
      <c r="AG18" s="441">
        <f>S18/F18</f>
        <v>6.4091250000000004</v>
      </c>
      <c r="AH18" s="441">
        <f>T18/G18</f>
        <v>6.7094537815126047</v>
      </c>
      <c r="AI18" s="441">
        <f>U18/H18</f>
        <v>6.8750259067357513</v>
      </c>
      <c r="AJ18" s="441">
        <f>V18/I18</f>
        <v>6.4592128801431121</v>
      </c>
      <c r="AK18" s="441">
        <f>X18/P18</f>
        <v>0.43684943006097021</v>
      </c>
      <c r="AL18" s="441"/>
      <c r="AM18" s="393"/>
      <c r="AN18" s="118"/>
      <c r="AO18" s="118"/>
      <c r="AP18" s="118"/>
      <c r="AQ18" s="118"/>
    </row>
    <row r="19" spans="1:43" ht="21.95" customHeight="1" x14ac:dyDescent="0.25">
      <c r="A19" s="360" t="s">
        <v>246</v>
      </c>
      <c r="B19" s="451" t="s">
        <v>251</v>
      </c>
      <c r="C19" s="354">
        <v>114</v>
      </c>
      <c r="D19" s="354">
        <v>112</v>
      </c>
      <c r="E19" s="354">
        <v>111</v>
      </c>
      <c r="F19" s="354">
        <v>108</v>
      </c>
      <c r="G19" s="354">
        <v>104</v>
      </c>
      <c r="H19" s="354">
        <v>101</v>
      </c>
      <c r="I19" s="354">
        <v>88</v>
      </c>
      <c r="J19" s="354"/>
      <c r="K19" s="354"/>
      <c r="L19" s="354"/>
      <c r="M19" s="354"/>
      <c r="N19" s="354"/>
      <c r="O19" s="354"/>
      <c r="P19" s="442">
        <v>1052</v>
      </c>
      <c r="Q19" s="442">
        <v>1052</v>
      </c>
      <c r="R19" s="442">
        <v>1052</v>
      </c>
      <c r="S19" s="442">
        <v>1877.86</v>
      </c>
      <c r="T19" s="442">
        <v>1877.9</v>
      </c>
      <c r="U19" s="442">
        <v>626.6</v>
      </c>
      <c r="V19" s="442">
        <v>626.6</v>
      </c>
      <c r="W19" s="442">
        <v>626.6</v>
      </c>
      <c r="X19" s="442"/>
      <c r="Y19" s="442"/>
      <c r="Z19" s="442"/>
      <c r="AA19" s="442"/>
      <c r="AB19" s="442"/>
      <c r="AC19" s="442"/>
      <c r="AD19" s="443">
        <f t="shared" si="5"/>
        <v>9.2280701754385959</v>
      </c>
      <c r="AE19" s="443">
        <f t="shared" si="5"/>
        <v>9.3928571428571423</v>
      </c>
      <c r="AF19" s="354">
        <v>9.48</v>
      </c>
      <c r="AG19" s="354">
        <v>17.399999999999999</v>
      </c>
      <c r="AH19" s="444">
        <v>18.100000000000001</v>
      </c>
      <c r="AI19" s="441">
        <f>U19/H19</f>
        <v>6.2039603960396041</v>
      </c>
      <c r="AJ19" s="441">
        <f>V19/I19</f>
        <v>7.120454545454546</v>
      </c>
      <c r="AK19" s="441" t="e">
        <f>W19/J19</f>
        <v>#DIV/0!</v>
      </c>
      <c r="AL19" s="441" t="e">
        <f>X19/K19</f>
        <v>#DIV/0!</v>
      </c>
      <c r="AM19" s="441" t="e">
        <f>X19/K19</f>
        <v>#DIV/0!</v>
      </c>
      <c r="AN19" s="441">
        <f>Z19/P19</f>
        <v>0</v>
      </c>
      <c r="AO19" s="118"/>
      <c r="AP19" s="118"/>
      <c r="AQ19" s="118"/>
    </row>
    <row r="20" spans="1:43" ht="21.95" customHeight="1" x14ac:dyDescent="0.25">
      <c r="A20" s="360"/>
      <c r="B20" s="438" t="s">
        <v>42</v>
      </c>
      <c r="C20" s="353">
        <f t="shared" ref="C20:Z20" si="7">C12+C18+C19</f>
        <v>1759</v>
      </c>
      <c r="D20" s="353">
        <f t="shared" si="7"/>
        <v>1759</v>
      </c>
      <c r="E20" s="353">
        <f t="shared" si="7"/>
        <v>1816</v>
      </c>
      <c r="F20" s="353">
        <f t="shared" si="7"/>
        <v>1862</v>
      </c>
      <c r="G20" s="353">
        <f t="shared" si="7"/>
        <v>2002</v>
      </c>
      <c r="H20" s="353">
        <f t="shared" si="7"/>
        <v>1964</v>
      </c>
      <c r="I20" s="353">
        <f t="shared" si="7"/>
        <v>2055</v>
      </c>
      <c r="J20" s="353">
        <f t="shared" si="7"/>
        <v>1971</v>
      </c>
      <c r="K20" s="353">
        <f t="shared" si="7"/>
        <v>258</v>
      </c>
      <c r="L20" s="353"/>
      <c r="M20" s="353"/>
      <c r="N20" s="353"/>
      <c r="O20" s="353"/>
      <c r="P20" s="353">
        <f t="shared" si="7"/>
        <v>11285.5</v>
      </c>
      <c r="Q20" s="353">
        <f t="shared" si="7"/>
        <v>11496.3</v>
      </c>
      <c r="R20" s="353">
        <f t="shared" si="7"/>
        <v>11502.6</v>
      </c>
      <c r="S20" s="353">
        <f t="shared" si="7"/>
        <v>12845.460000000001</v>
      </c>
      <c r="T20" s="353">
        <f t="shared" si="7"/>
        <v>14105.6</v>
      </c>
      <c r="U20" s="350">
        <f>SUM(U15:U19)</f>
        <v>11980.800000000001</v>
      </c>
      <c r="V20" s="353">
        <f t="shared" si="7"/>
        <v>13828.9</v>
      </c>
      <c r="W20" s="353">
        <f t="shared" si="7"/>
        <v>10445.4</v>
      </c>
      <c r="X20" s="353">
        <f t="shared" si="7"/>
        <v>1977.53</v>
      </c>
      <c r="Y20" s="353">
        <f t="shared" si="7"/>
        <v>1977.5</v>
      </c>
      <c r="Z20" s="353">
        <f t="shared" si="7"/>
        <v>0</v>
      </c>
      <c r="AA20" s="353"/>
      <c r="AB20" s="353"/>
      <c r="AC20" s="353"/>
      <c r="AD20" s="433">
        <f t="shared" si="5"/>
        <v>6.4158612848209211</v>
      </c>
      <c r="AE20" s="433">
        <f t="shared" si="5"/>
        <v>6.5357021034678793</v>
      </c>
      <c r="AF20" s="433">
        <f>R20/E20</f>
        <v>6.3340308370044056</v>
      </c>
      <c r="AG20" s="433">
        <f>S20/F20</f>
        <v>6.8987432867883998</v>
      </c>
      <c r="AH20" s="433">
        <f>T20/G20</f>
        <v>7.0457542457542459</v>
      </c>
      <c r="AI20" s="433">
        <f>U20/H20</f>
        <v>6.100203665987781</v>
      </c>
      <c r="AJ20" s="433">
        <f>V20/I20</f>
        <v>6.7293917274939172</v>
      </c>
      <c r="AK20" s="433">
        <f>AD20/P20</f>
        <v>5.6850483229107444E-4</v>
      </c>
      <c r="AL20" s="433"/>
      <c r="AM20" s="118"/>
      <c r="AN20" s="118"/>
      <c r="AO20" s="118"/>
      <c r="AP20" s="118"/>
      <c r="AQ20" s="118"/>
    </row>
    <row r="21" spans="1:43" ht="12.75" customHeight="1" x14ac:dyDescent="0.2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1:43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</row>
  </sheetData>
  <pageMargins left="0.78740199999999982" right="0.78740199999999982" top="0.78740199999999982" bottom="0.78740199999999982" header="0.51181100000000002" footer="0.51181100000000002"/>
  <pageSetup paperSize="11" scale="90" orientation="portrait" horizontalDpi="120" verticalDpi="14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abSelected="1" workbookViewId="0">
      <pane xSplit="1" ySplit="4" topLeftCell="B14" activePane="bottomRight" state="frozen"/>
      <selection activeCell="Y13" sqref="Y13"/>
      <selection pane="topRight"/>
      <selection pane="bottomLeft"/>
      <selection pane="bottomRight" activeCell="R43" sqref="R43"/>
    </sheetView>
  </sheetViews>
  <sheetFormatPr defaultRowHeight="12.75" customHeight="1" x14ac:dyDescent="0.2"/>
  <cols>
    <col min="1" max="1" width="22" customWidth="1"/>
    <col min="2" max="2" width="8.28515625" customWidth="1"/>
    <col min="3" max="3" width="8.42578125" customWidth="1"/>
    <col min="4" max="4" width="6.42578125" customWidth="1"/>
    <col min="5" max="5" width="8" customWidth="1"/>
    <col min="6" max="6" width="6.28515625" customWidth="1"/>
    <col min="7" max="7" width="7.140625" customWidth="1"/>
    <col min="8" max="8" width="5.5703125" customWidth="1"/>
    <col min="9" max="9" width="6.7109375" customWidth="1"/>
    <col min="10" max="10" width="5" customWidth="1"/>
    <col min="11" max="11" width="5.85546875" customWidth="1"/>
    <col min="12" max="12" width="5.7109375" customWidth="1"/>
    <col min="13" max="13" width="9" customWidth="1"/>
    <col min="14" max="14" width="6.140625" customWidth="1"/>
    <col min="15" max="15" width="7" customWidth="1"/>
    <col min="16" max="16" width="7.5703125" customWidth="1"/>
    <col min="17" max="17" width="7.28515625" customWidth="1"/>
    <col min="24" max="24" width="13.28515625" customWidth="1"/>
  </cols>
  <sheetData>
    <row r="1" spans="1:43" ht="12.75" customHeight="1" x14ac:dyDescent="0.2">
      <c r="A1" s="452" t="s">
        <v>252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102"/>
      <c r="R1" s="102"/>
      <c r="S1" s="102"/>
      <c r="T1" s="102"/>
      <c r="U1" s="102"/>
      <c r="V1" s="102"/>
      <c r="W1" s="102"/>
      <c r="X1" s="102"/>
      <c r="Y1" s="102"/>
    </row>
    <row r="2" spans="1:43" ht="9" customHeight="1" x14ac:dyDescent="0.2">
      <c r="A2" s="424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102"/>
      <c r="R2" s="102"/>
      <c r="S2" s="102"/>
      <c r="T2" s="102"/>
      <c r="U2" s="102"/>
      <c r="V2" s="102"/>
      <c r="W2" s="102"/>
      <c r="X2" s="102"/>
      <c r="Y2" s="102"/>
    </row>
    <row r="3" spans="1:43" ht="50.25" customHeight="1" x14ac:dyDescent="0.25">
      <c r="A3" s="348" t="s">
        <v>7</v>
      </c>
      <c r="B3" s="831" t="s">
        <v>253</v>
      </c>
      <c r="C3" s="829" t="s">
        <v>254</v>
      </c>
      <c r="D3" s="829" t="s">
        <v>255</v>
      </c>
      <c r="E3" s="829" t="s">
        <v>256</v>
      </c>
      <c r="F3" s="829" t="s">
        <v>257</v>
      </c>
      <c r="G3" s="829" t="s">
        <v>258</v>
      </c>
      <c r="H3" s="330" t="s">
        <v>259</v>
      </c>
      <c r="I3" s="330"/>
      <c r="J3" s="830" t="s">
        <v>260</v>
      </c>
      <c r="K3" s="830"/>
      <c r="L3" s="830" t="s">
        <v>261</v>
      </c>
      <c r="M3" s="830"/>
      <c r="N3" s="830" t="s">
        <v>262</v>
      </c>
      <c r="O3" s="830"/>
      <c r="P3" s="830" t="s">
        <v>263</v>
      </c>
      <c r="Q3" s="830"/>
      <c r="R3" s="333" t="s">
        <v>1</v>
      </c>
      <c r="S3" s="827" t="s">
        <v>264</v>
      </c>
      <c r="T3" s="827" t="s">
        <v>265</v>
      </c>
      <c r="U3" s="827" t="s">
        <v>266</v>
      </c>
      <c r="V3" s="827" t="s">
        <v>267</v>
      </c>
      <c r="W3" s="827" t="s">
        <v>268</v>
      </c>
      <c r="X3" s="827" t="s">
        <v>269</v>
      </c>
      <c r="Y3" s="827" t="s">
        <v>270</v>
      </c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</row>
    <row r="4" spans="1:43" ht="90" customHeight="1" x14ac:dyDescent="0.25">
      <c r="A4" s="330"/>
      <c r="B4" s="832"/>
      <c r="C4" s="829"/>
      <c r="D4" s="829"/>
      <c r="E4" s="829"/>
      <c r="F4" s="829"/>
      <c r="G4" s="829"/>
      <c r="H4" s="330" t="s">
        <v>217</v>
      </c>
      <c r="I4" s="333" t="s">
        <v>271</v>
      </c>
      <c r="J4" s="335" t="s">
        <v>217</v>
      </c>
      <c r="K4" s="333" t="s">
        <v>271</v>
      </c>
      <c r="L4" s="335" t="s">
        <v>153</v>
      </c>
      <c r="M4" s="333" t="s">
        <v>272</v>
      </c>
      <c r="N4" s="335" t="s">
        <v>273</v>
      </c>
      <c r="O4" s="333" t="s">
        <v>274</v>
      </c>
      <c r="P4" s="333" t="s">
        <v>94</v>
      </c>
      <c r="Q4" s="333" t="s">
        <v>275</v>
      </c>
      <c r="R4" s="333" t="s">
        <v>276</v>
      </c>
      <c r="S4" s="827"/>
      <c r="T4" s="827"/>
      <c r="U4" s="827"/>
      <c r="V4" s="827"/>
      <c r="W4" s="827"/>
      <c r="X4" s="827"/>
      <c r="Y4" s="827"/>
    </row>
    <row r="5" spans="1:43" ht="15" customHeight="1" x14ac:dyDescent="0.25">
      <c r="A5" s="331" t="s">
        <v>16</v>
      </c>
      <c r="B5" s="331">
        <v>2594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118"/>
      <c r="T5" s="118"/>
      <c r="U5" s="118"/>
      <c r="V5" s="118"/>
      <c r="W5" s="118"/>
      <c r="X5" s="118"/>
      <c r="Y5" s="118"/>
    </row>
    <row r="6" spans="1:43" ht="15" customHeight="1" x14ac:dyDescent="0.25">
      <c r="A6" s="331" t="s">
        <v>17</v>
      </c>
      <c r="B6" s="331">
        <v>6030</v>
      </c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1"/>
      <c r="Y6" s="331"/>
    </row>
    <row r="7" spans="1:43" ht="15" customHeight="1" x14ac:dyDescent="0.25">
      <c r="A7" s="331" t="s">
        <v>18</v>
      </c>
      <c r="B7" s="331">
        <v>6000</v>
      </c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118"/>
      <c r="T7" s="118"/>
      <c r="U7" s="118"/>
      <c r="V7" s="118"/>
      <c r="W7" s="118"/>
      <c r="X7" s="118"/>
      <c r="Y7" s="118"/>
    </row>
    <row r="8" spans="1:43" ht="15" customHeight="1" x14ac:dyDescent="0.25">
      <c r="A8" s="331" t="s">
        <v>19</v>
      </c>
      <c r="B8" s="453">
        <v>10500</v>
      </c>
      <c r="C8" s="453"/>
      <c r="D8" s="453"/>
      <c r="E8" s="453"/>
      <c r="F8" s="453"/>
      <c r="G8" s="453"/>
      <c r="H8" s="453"/>
      <c r="I8" s="453"/>
      <c r="J8" s="453"/>
      <c r="K8" s="453"/>
      <c r="L8" s="453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</row>
    <row r="9" spans="1:43" ht="15.75" customHeight="1" x14ac:dyDescent="0.25">
      <c r="A9" s="331" t="s">
        <v>20</v>
      </c>
      <c r="B9" s="444">
        <v>3350</v>
      </c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4"/>
      <c r="Y9" s="444"/>
    </row>
    <row r="10" spans="1:43" ht="30.75" customHeight="1" x14ac:dyDescent="0.25">
      <c r="A10" s="343" t="s">
        <v>21</v>
      </c>
      <c r="B10" s="454">
        <f>SUM(B5:B9)</f>
        <v>28474</v>
      </c>
      <c r="C10" s="454">
        <f>SUM(C5:C9)</f>
        <v>0</v>
      </c>
      <c r="D10" s="454">
        <f>SUM(D5:D9)</f>
        <v>0</v>
      </c>
      <c r="E10" s="454">
        <f>SUM(E5:E9)</f>
        <v>0</v>
      </c>
      <c r="F10" s="454">
        <f t="shared" ref="F10:Y10" si="0">SUM(F5:F9)</f>
        <v>0</v>
      </c>
      <c r="G10" s="454">
        <f t="shared" si="0"/>
        <v>0</v>
      </c>
      <c r="H10" s="454">
        <f t="shared" si="0"/>
        <v>0</v>
      </c>
      <c r="I10" s="454">
        <f t="shared" si="0"/>
        <v>0</v>
      </c>
      <c r="J10" s="454">
        <f t="shared" si="0"/>
        <v>0</v>
      </c>
      <c r="K10" s="454">
        <f t="shared" si="0"/>
        <v>0</v>
      </c>
      <c r="L10" s="454">
        <f t="shared" si="0"/>
        <v>0</v>
      </c>
      <c r="M10" s="454">
        <f t="shared" si="0"/>
        <v>0</v>
      </c>
      <c r="N10" s="454">
        <f t="shared" si="0"/>
        <v>0</v>
      </c>
      <c r="O10" s="454">
        <f t="shared" si="0"/>
        <v>0</v>
      </c>
      <c r="P10" s="454">
        <f t="shared" si="0"/>
        <v>0</v>
      </c>
      <c r="Q10" s="454">
        <f t="shared" si="0"/>
        <v>0</v>
      </c>
      <c r="R10" s="454">
        <f t="shared" si="0"/>
        <v>0</v>
      </c>
      <c r="S10" s="454">
        <f t="shared" si="0"/>
        <v>0</v>
      </c>
      <c r="T10" s="454">
        <f t="shared" si="0"/>
        <v>0</v>
      </c>
      <c r="U10" s="454">
        <f t="shared" si="0"/>
        <v>0</v>
      </c>
      <c r="V10" s="454">
        <f t="shared" si="0"/>
        <v>0</v>
      </c>
      <c r="W10" s="454">
        <f t="shared" si="0"/>
        <v>0</v>
      </c>
      <c r="X10" s="454">
        <f t="shared" si="0"/>
        <v>0</v>
      </c>
      <c r="Y10" s="454">
        <f t="shared" si="0"/>
        <v>0</v>
      </c>
    </row>
    <row r="11" spans="1:43" ht="15" customHeight="1" x14ac:dyDescent="0.25">
      <c r="A11" s="331" t="s">
        <v>22</v>
      </c>
      <c r="B11" s="440">
        <v>635</v>
      </c>
      <c r="C11" s="440"/>
      <c r="D11" s="440"/>
      <c r="E11" s="440"/>
      <c r="F11" s="440"/>
      <c r="G11" s="440"/>
      <c r="H11" s="455"/>
      <c r="I11" s="455"/>
      <c r="J11" s="455"/>
      <c r="K11" s="455"/>
      <c r="L11" s="440"/>
      <c r="M11" s="440"/>
      <c r="N11" s="440"/>
      <c r="O11" s="440"/>
      <c r="P11" s="440"/>
      <c r="Q11" s="440"/>
      <c r="R11" s="440"/>
      <c r="S11" s="455"/>
      <c r="T11" s="440"/>
      <c r="U11" s="440"/>
      <c r="V11" s="455"/>
      <c r="W11" s="455"/>
      <c r="X11" s="440"/>
      <c r="Y11" s="455"/>
    </row>
    <row r="12" spans="1:43" ht="15" customHeight="1" x14ac:dyDescent="0.25">
      <c r="A12" s="331" t="s">
        <v>23</v>
      </c>
      <c r="B12" s="331">
        <v>1300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</row>
    <row r="13" spans="1:43" ht="15.75" customHeight="1" x14ac:dyDescent="0.25">
      <c r="A13" s="331" t="s">
        <v>24</v>
      </c>
      <c r="B13" s="331">
        <v>1600</v>
      </c>
      <c r="C13" s="331">
        <f>-D13</f>
        <v>0</v>
      </c>
      <c r="D13" s="331">
        <v>0</v>
      </c>
      <c r="E13" s="331"/>
      <c r="F13" s="331"/>
      <c r="G13" s="331"/>
      <c r="H13" s="330"/>
      <c r="I13" s="330"/>
      <c r="J13" s="330"/>
      <c r="K13" s="330"/>
      <c r="L13" s="330"/>
      <c r="M13" s="330"/>
      <c r="N13" s="331"/>
      <c r="O13" s="331"/>
      <c r="P13" s="330"/>
      <c r="Q13" s="330"/>
      <c r="R13" s="330"/>
      <c r="S13" s="330"/>
      <c r="T13" s="456"/>
      <c r="U13" s="331"/>
      <c r="V13" s="330"/>
      <c r="W13" s="331"/>
      <c r="X13" s="331"/>
      <c r="Y13" s="331"/>
    </row>
    <row r="14" spans="1:43" ht="15" customHeight="1" x14ac:dyDescent="0.25">
      <c r="A14" s="331" t="s">
        <v>26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456"/>
      <c r="U14" s="331"/>
      <c r="V14" s="331"/>
      <c r="W14" s="331"/>
      <c r="X14" s="331"/>
      <c r="Y14" s="331"/>
    </row>
    <row r="15" spans="1:43" ht="15" customHeight="1" x14ac:dyDescent="0.25">
      <c r="A15" s="331" t="s">
        <v>25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</row>
    <row r="16" spans="1:43" ht="15.75" customHeight="1" x14ac:dyDescent="0.25">
      <c r="A16" s="331" t="s">
        <v>27</v>
      </c>
      <c r="B16" s="331">
        <v>6157</v>
      </c>
      <c r="C16" s="331">
        <v>5</v>
      </c>
      <c r="D16" s="331">
        <v>2</v>
      </c>
      <c r="E16" s="331">
        <v>2</v>
      </c>
      <c r="F16" s="331">
        <v>107</v>
      </c>
      <c r="G16" s="331">
        <v>13</v>
      </c>
      <c r="H16" s="331">
        <v>20</v>
      </c>
      <c r="I16" s="331">
        <v>194</v>
      </c>
      <c r="J16" s="331">
        <v>3</v>
      </c>
      <c r="K16" s="331">
        <v>21</v>
      </c>
      <c r="L16" s="331">
        <v>35</v>
      </c>
      <c r="M16" s="331">
        <v>31</v>
      </c>
      <c r="N16" s="331">
        <v>30</v>
      </c>
      <c r="O16" s="331">
        <v>0</v>
      </c>
      <c r="P16" s="331">
        <v>28</v>
      </c>
      <c r="Q16" s="331">
        <v>28</v>
      </c>
      <c r="R16" s="331">
        <v>17</v>
      </c>
      <c r="S16" s="331">
        <v>14</v>
      </c>
      <c r="T16" s="331">
        <v>2</v>
      </c>
      <c r="U16" s="331">
        <v>5</v>
      </c>
      <c r="V16" s="331">
        <v>26</v>
      </c>
      <c r="W16" s="331">
        <v>2</v>
      </c>
      <c r="X16" s="331">
        <v>2054</v>
      </c>
      <c r="Y16" s="331">
        <v>0</v>
      </c>
    </row>
    <row r="17" spans="1:25" ht="15.75" customHeight="1" x14ac:dyDescent="0.25">
      <c r="A17" s="337" t="s">
        <v>28</v>
      </c>
      <c r="B17" s="337">
        <f t="shared" ref="B17:Y17" si="1">SUM(B11:B16)</f>
        <v>9692</v>
      </c>
      <c r="C17" s="337">
        <f t="shared" si="1"/>
        <v>5</v>
      </c>
      <c r="D17" s="337">
        <f t="shared" si="1"/>
        <v>2</v>
      </c>
      <c r="E17" s="337">
        <f t="shared" si="1"/>
        <v>2</v>
      </c>
      <c r="F17" s="337">
        <f t="shared" si="1"/>
        <v>107</v>
      </c>
      <c r="G17" s="337">
        <f t="shared" si="1"/>
        <v>13</v>
      </c>
      <c r="H17" s="337">
        <f t="shared" si="1"/>
        <v>20</v>
      </c>
      <c r="I17" s="337">
        <f t="shared" si="1"/>
        <v>194</v>
      </c>
      <c r="J17" s="337">
        <f t="shared" si="1"/>
        <v>3</v>
      </c>
      <c r="K17" s="337">
        <f t="shared" si="1"/>
        <v>21</v>
      </c>
      <c r="L17" s="337">
        <f t="shared" si="1"/>
        <v>35</v>
      </c>
      <c r="M17" s="337">
        <f t="shared" si="1"/>
        <v>31</v>
      </c>
      <c r="N17" s="337">
        <f t="shared" si="1"/>
        <v>30</v>
      </c>
      <c r="O17" s="337">
        <f t="shared" si="1"/>
        <v>0</v>
      </c>
      <c r="P17" s="337">
        <f t="shared" si="1"/>
        <v>28</v>
      </c>
      <c r="Q17" s="337">
        <f t="shared" si="1"/>
        <v>28</v>
      </c>
      <c r="R17" s="337">
        <f t="shared" si="1"/>
        <v>17</v>
      </c>
      <c r="S17" s="337">
        <f t="shared" si="1"/>
        <v>14</v>
      </c>
      <c r="T17" s="337">
        <f t="shared" si="1"/>
        <v>2</v>
      </c>
      <c r="U17" s="337">
        <f t="shared" si="1"/>
        <v>5</v>
      </c>
      <c r="V17" s="337">
        <f t="shared" si="1"/>
        <v>26</v>
      </c>
      <c r="W17" s="337">
        <f t="shared" si="1"/>
        <v>2</v>
      </c>
      <c r="X17" s="337">
        <f t="shared" si="1"/>
        <v>2054</v>
      </c>
      <c r="Y17" s="337">
        <f t="shared" si="1"/>
        <v>0</v>
      </c>
    </row>
    <row r="18" spans="1:25" ht="15.75" customHeight="1" x14ac:dyDescent="0.25">
      <c r="A18" s="337" t="s">
        <v>208</v>
      </c>
      <c r="B18" s="337">
        <f t="shared" ref="B18:Y18" si="2">(B10+B17)</f>
        <v>38166</v>
      </c>
      <c r="C18" s="337">
        <f t="shared" si="2"/>
        <v>5</v>
      </c>
      <c r="D18" s="337">
        <f t="shared" si="2"/>
        <v>2</v>
      </c>
      <c r="E18" s="337">
        <f t="shared" si="2"/>
        <v>2</v>
      </c>
      <c r="F18" s="337">
        <f t="shared" si="2"/>
        <v>107</v>
      </c>
      <c r="G18" s="337">
        <f t="shared" si="2"/>
        <v>13</v>
      </c>
      <c r="H18" s="337">
        <f t="shared" si="2"/>
        <v>20</v>
      </c>
      <c r="I18" s="337">
        <f t="shared" si="2"/>
        <v>194</v>
      </c>
      <c r="J18" s="337">
        <f t="shared" si="2"/>
        <v>3</v>
      </c>
      <c r="K18" s="337">
        <f t="shared" si="2"/>
        <v>21</v>
      </c>
      <c r="L18" s="337">
        <f t="shared" si="2"/>
        <v>35</v>
      </c>
      <c r="M18" s="337">
        <f t="shared" si="2"/>
        <v>31</v>
      </c>
      <c r="N18" s="337">
        <f t="shared" si="2"/>
        <v>30</v>
      </c>
      <c r="O18" s="337">
        <f t="shared" si="2"/>
        <v>0</v>
      </c>
      <c r="P18" s="337">
        <f t="shared" si="2"/>
        <v>28</v>
      </c>
      <c r="Q18" s="337">
        <f t="shared" si="2"/>
        <v>28</v>
      </c>
      <c r="R18" s="337">
        <f t="shared" si="2"/>
        <v>17</v>
      </c>
      <c r="S18" s="337">
        <f t="shared" si="2"/>
        <v>14</v>
      </c>
      <c r="T18" s="337">
        <f t="shared" si="2"/>
        <v>2</v>
      </c>
      <c r="U18" s="337">
        <f t="shared" si="2"/>
        <v>5</v>
      </c>
      <c r="V18" s="337">
        <f t="shared" si="2"/>
        <v>26</v>
      </c>
      <c r="W18" s="337">
        <f t="shared" si="2"/>
        <v>2</v>
      </c>
      <c r="X18" s="337">
        <f t="shared" si="2"/>
        <v>2054</v>
      </c>
      <c r="Y18" s="337">
        <f t="shared" si="2"/>
        <v>0</v>
      </c>
    </row>
    <row r="19" spans="1:25" ht="15.75" customHeight="1" x14ac:dyDescent="0.25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</row>
    <row r="20" spans="1:25" ht="15.75" customHeight="1" x14ac:dyDescent="0.25">
      <c r="A20" s="359"/>
      <c r="B20" s="359"/>
      <c r="C20" s="359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</row>
    <row r="21" spans="1:25" ht="15" customHeight="1" x14ac:dyDescent="0.25">
      <c r="A21" s="359"/>
      <c r="B21" s="359"/>
      <c r="C21" s="359"/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359"/>
      <c r="Q21" s="359"/>
      <c r="R21" s="359"/>
      <c r="S21" s="359"/>
      <c r="T21" s="359"/>
      <c r="U21" s="359"/>
      <c r="V21" s="359"/>
      <c r="W21" s="359"/>
      <c r="X21" s="359"/>
      <c r="Y21" s="359"/>
    </row>
    <row r="22" spans="1:25" ht="15" customHeight="1" x14ac:dyDescent="0.25">
      <c r="A22" s="376"/>
      <c r="B22" s="359"/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359"/>
      <c r="O22" s="359"/>
      <c r="P22" s="359"/>
      <c r="Q22" s="359"/>
      <c r="R22" s="359"/>
      <c r="S22" s="359"/>
      <c r="T22" s="359"/>
      <c r="U22" s="359"/>
      <c r="V22" s="359"/>
      <c r="W22" s="359"/>
      <c r="X22" s="359"/>
      <c r="Y22" s="359"/>
    </row>
    <row r="23" spans="1:25" ht="15.75" customHeight="1" x14ac:dyDescent="0.25">
      <c r="A23" s="377"/>
      <c r="B23" s="331"/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</row>
    <row r="24" spans="1:25" ht="12.75" customHeight="1" x14ac:dyDescent="0.2">
      <c r="A24" s="140"/>
      <c r="B24" s="140"/>
      <c r="C24" s="828"/>
      <c r="D24" s="820"/>
      <c r="E24" s="820"/>
      <c r="F24" s="820"/>
      <c r="G24" s="820"/>
      <c r="H24" s="820"/>
      <c r="I24" s="820"/>
      <c r="J24" s="820"/>
      <c r="K24" s="820"/>
      <c r="L24" s="820"/>
      <c r="M24" s="820"/>
      <c r="N24" s="820"/>
      <c r="O24" s="820"/>
      <c r="P24" s="820"/>
      <c r="Q24" s="820"/>
      <c r="R24" s="820"/>
    </row>
    <row r="25" spans="1:25" ht="12.75" customHeight="1" x14ac:dyDescent="0.2">
      <c r="A25" s="140"/>
      <c r="B25" s="140"/>
      <c r="C25" s="820"/>
      <c r="D25" s="820"/>
      <c r="E25" s="820"/>
      <c r="F25" s="820"/>
      <c r="G25" s="820"/>
      <c r="H25" s="820"/>
      <c r="I25" s="820"/>
      <c r="J25" s="820"/>
      <c r="K25" s="820"/>
      <c r="L25" s="820"/>
      <c r="M25" s="820"/>
      <c r="N25" s="820"/>
      <c r="O25" s="820"/>
      <c r="P25" s="820"/>
      <c r="Q25" s="820"/>
      <c r="R25" s="820"/>
    </row>
    <row r="32" spans="1:25" ht="12.75" customHeight="1" x14ac:dyDescent="0.2">
      <c r="I32" s="35"/>
    </row>
    <row r="37" spans="10:12" ht="12.75" customHeight="1" x14ac:dyDescent="0.2">
      <c r="J37" t="s">
        <v>1</v>
      </c>
      <c r="K37" s="457" t="s">
        <v>1</v>
      </c>
      <c r="L37" s="89" t="s">
        <v>1</v>
      </c>
    </row>
  </sheetData>
  <mergeCells count="18">
    <mergeCell ref="B3:B4"/>
    <mergeCell ref="C3:C4"/>
    <mergeCell ref="D3:D4"/>
    <mergeCell ref="E3:E4"/>
    <mergeCell ref="F3:F4"/>
    <mergeCell ref="X3:X4"/>
    <mergeCell ref="Y3:Y4"/>
    <mergeCell ref="C24:R25"/>
    <mergeCell ref="S3:S4"/>
    <mergeCell ref="T3:T4"/>
    <mergeCell ref="U3:U4"/>
    <mergeCell ref="V3:V4"/>
    <mergeCell ref="W3:W4"/>
    <mergeCell ref="G3:G4"/>
    <mergeCell ref="J3:K3"/>
    <mergeCell ref="L3:M3"/>
    <mergeCell ref="N3:O3"/>
    <mergeCell ref="P3:Q3"/>
  </mergeCells>
  <pageMargins left="0.39370099999999991" right="0.39370099999999991" top="0.59055100000000005" bottom="0.59055100000000005" header="0.51181100000000002" footer="0.51181100000000002"/>
  <pageSetup paperSize="11" scale="90" orientation="landscape" horizontalDpi="120" verticalDpi="14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130" workbookViewId="0">
      <selection activeCell="A18" sqref="A18"/>
    </sheetView>
  </sheetViews>
  <sheetFormatPr defaultRowHeight="12.75" customHeight="1" x14ac:dyDescent="0.2"/>
  <cols>
    <col min="1" max="1" width="15.140625" customWidth="1"/>
    <col min="2" max="2" width="7" customWidth="1"/>
    <col min="3" max="3" width="7.28515625" customWidth="1"/>
    <col min="4" max="4" width="9.28515625" customWidth="1"/>
    <col min="5" max="5" width="6.5703125" customWidth="1"/>
    <col min="6" max="6" width="5" customWidth="1"/>
    <col min="7" max="7" width="3.7109375" customWidth="1"/>
    <col min="8" max="8" width="6.85546875" customWidth="1"/>
    <col min="9" max="9" width="4" customWidth="1"/>
    <col min="10" max="10" width="4.140625" customWidth="1"/>
    <col min="11" max="11" width="4.28515625" customWidth="1"/>
    <col min="12" max="12" width="3.28515625" customWidth="1"/>
    <col min="13" max="13" width="3.42578125" customWidth="1"/>
    <col min="14" max="14" width="5.42578125" customWidth="1"/>
    <col min="15" max="15" width="2.85546875" customWidth="1"/>
    <col min="16" max="16" width="4" customWidth="1"/>
  </cols>
  <sheetData>
    <row r="1" spans="1:16" ht="12.75" customHeight="1" x14ac:dyDescent="0.2">
      <c r="A1" s="137" t="s">
        <v>277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</row>
    <row r="2" spans="1:16" ht="13.5" customHeight="1" x14ac:dyDescent="0.2">
      <c r="A2" s="140" t="s">
        <v>1</v>
      </c>
      <c r="B2" s="140"/>
      <c r="C2" s="137" t="s">
        <v>278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6" ht="13.5" customHeight="1" x14ac:dyDescent="0.2">
      <c r="A3" s="458"/>
      <c r="B3" s="458" t="s">
        <v>279</v>
      </c>
      <c r="C3" s="458"/>
      <c r="D3" s="458"/>
      <c r="E3" s="459" t="s">
        <v>280</v>
      </c>
      <c r="F3" s="460"/>
      <c r="G3" s="460"/>
      <c r="H3" s="460"/>
      <c r="I3" s="460"/>
      <c r="J3" s="460"/>
      <c r="K3" s="460"/>
      <c r="L3" s="460"/>
      <c r="M3" s="461"/>
      <c r="N3" s="462"/>
      <c r="O3" s="463"/>
      <c r="P3" s="464"/>
    </row>
    <row r="4" spans="1:16" ht="81" customHeight="1" x14ac:dyDescent="0.2">
      <c r="A4" s="465" t="s">
        <v>47</v>
      </c>
      <c r="B4" s="466" t="s">
        <v>281</v>
      </c>
      <c r="C4" s="467" t="s">
        <v>282</v>
      </c>
      <c r="D4" s="467" t="s">
        <v>283</v>
      </c>
      <c r="E4" s="466" t="s">
        <v>284</v>
      </c>
      <c r="F4" s="467" t="s">
        <v>285</v>
      </c>
      <c r="G4" s="467" t="s">
        <v>286</v>
      </c>
      <c r="H4" s="467" t="s">
        <v>287</v>
      </c>
      <c r="I4" s="467" t="s">
        <v>288</v>
      </c>
      <c r="J4" s="467" t="s">
        <v>289</v>
      </c>
      <c r="K4" s="467" t="s">
        <v>290</v>
      </c>
      <c r="L4" s="467" t="s">
        <v>291</v>
      </c>
      <c r="M4" s="468" t="s">
        <v>292</v>
      </c>
      <c r="N4" s="469" t="s">
        <v>293</v>
      </c>
      <c r="O4" s="469" t="s">
        <v>294</v>
      </c>
      <c r="P4" s="470" t="s">
        <v>295</v>
      </c>
    </row>
    <row r="5" spans="1:16" ht="12.75" customHeight="1" x14ac:dyDescent="0.2">
      <c r="A5" s="471" t="s">
        <v>16</v>
      </c>
      <c r="B5" s="472"/>
      <c r="C5" s="473"/>
      <c r="D5" s="473"/>
      <c r="E5" s="472"/>
      <c r="F5" s="473"/>
      <c r="G5" s="473"/>
      <c r="H5" s="473"/>
      <c r="I5" s="473"/>
      <c r="J5" s="473"/>
      <c r="K5" s="473"/>
      <c r="L5" s="473"/>
      <c r="M5" s="474"/>
      <c r="N5" s="475"/>
      <c r="O5" s="475"/>
      <c r="P5" s="476">
        <f t="shared" ref="P5:P17" si="0">E5+F5+G5+H5+I5+J5+K5+L5+M5+N5+O5</f>
        <v>0</v>
      </c>
    </row>
    <row r="6" spans="1:16" ht="12.75" customHeight="1" x14ac:dyDescent="0.2">
      <c r="A6" s="471" t="s">
        <v>17</v>
      </c>
      <c r="B6" s="477"/>
      <c r="C6" s="478"/>
      <c r="D6" s="478"/>
      <c r="E6" s="477"/>
      <c r="F6" s="478"/>
      <c r="G6" s="478"/>
      <c r="H6" s="478"/>
      <c r="I6" s="478"/>
      <c r="J6" s="478"/>
      <c r="K6" s="478"/>
      <c r="L6" s="478"/>
      <c r="M6" s="479"/>
      <c r="N6" s="480"/>
      <c r="O6" s="481"/>
      <c r="P6" s="482">
        <f t="shared" si="0"/>
        <v>0</v>
      </c>
    </row>
    <row r="7" spans="1:16" ht="12.75" customHeight="1" x14ac:dyDescent="0.2">
      <c r="A7" s="483" t="s">
        <v>18</v>
      </c>
      <c r="B7" s="484"/>
      <c r="C7" s="485"/>
      <c r="D7" s="485"/>
      <c r="E7" s="484"/>
      <c r="F7" s="485"/>
      <c r="G7" s="485"/>
      <c r="H7" s="485"/>
      <c r="I7" s="485"/>
      <c r="J7" s="485"/>
      <c r="K7" s="485"/>
      <c r="L7" s="485"/>
      <c r="M7" s="486"/>
      <c r="N7" s="487"/>
      <c r="O7" s="475"/>
      <c r="P7" s="482">
        <f t="shared" si="0"/>
        <v>0</v>
      </c>
    </row>
    <row r="8" spans="1:16" ht="12.75" customHeight="1" x14ac:dyDescent="0.2">
      <c r="A8" s="483" t="s">
        <v>19</v>
      </c>
      <c r="B8" s="484"/>
      <c r="C8" s="485"/>
      <c r="D8" s="485"/>
      <c r="E8" s="484"/>
      <c r="F8" s="485"/>
      <c r="G8" s="485"/>
      <c r="H8" s="485"/>
      <c r="I8" s="485"/>
      <c r="J8" s="485"/>
      <c r="K8" s="485"/>
      <c r="L8" s="485"/>
      <c r="M8" s="486"/>
      <c r="N8" s="487"/>
      <c r="O8" s="475"/>
      <c r="P8" s="476">
        <f t="shared" si="0"/>
        <v>0</v>
      </c>
    </row>
    <row r="9" spans="1:16" ht="13.5" customHeight="1" x14ac:dyDescent="0.2">
      <c r="A9" s="488" t="s">
        <v>20</v>
      </c>
      <c r="B9" s="489"/>
      <c r="C9" s="490"/>
      <c r="D9" s="490"/>
      <c r="E9" s="489"/>
      <c r="F9" s="490"/>
      <c r="G9" s="490"/>
      <c r="H9" s="490"/>
      <c r="I9" s="490"/>
      <c r="J9" s="490"/>
      <c r="K9" s="490"/>
      <c r="L9" s="490"/>
      <c r="M9" s="491"/>
      <c r="N9" s="492"/>
      <c r="O9" s="493"/>
      <c r="P9" s="494">
        <f t="shared" si="0"/>
        <v>0</v>
      </c>
    </row>
    <row r="10" spans="1:16" ht="25.5" customHeight="1" x14ac:dyDescent="0.2">
      <c r="A10" s="465" t="s">
        <v>296</v>
      </c>
      <c r="B10" s="495">
        <f>SUM(B5:B9)</f>
        <v>0</v>
      </c>
      <c r="C10" s="496">
        <f t="shared" ref="C10:O10" si="1">SUM(C5:C9)</f>
        <v>0</v>
      </c>
      <c r="D10" s="496">
        <f t="shared" si="1"/>
        <v>0</v>
      </c>
      <c r="E10" s="495">
        <f t="shared" si="1"/>
        <v>0</v>
      </c>
      <c r="F10" s="496">
        <f t="shared" si="1"/>
        <v>0</v>
      </c>
      <c r="G10" s="496">
        <f t="shared" si="1"/>
        <v>0</v>
      </c>
      <c r="H10" s="496">
        <f t="shared" si="1"/>
        <v>0</v>
      </c>
      <c r="I10" s="496">
        <f t="shared" si="1"/>
        <v>0</v>
      </c>
      <c r="J10" s="496">
        <f t="shared" si="1"/>
        <v>0</v>
      </c>
      <c r="K10" s="496">
        <f t="shared" si="1"/>
        <v>0</v>
      </c>
      <c r="L10" s="496">
        <f t="shared" si="1"/>
        <v>0</v>
      </c>
      <c r="M10" s="497">
        <f t="shared" si="1"/>
        <v>0</v>
      </c>
      <c r="N10" s="498">
        <f t="shared" si="1"/>
        <v>0</v>
      </c>
      <c r="O10" s="498">
        <f t="shared" si="1"/>
        <v>0</v>
      </c>
      <c r="P10" s="499">
        <f t="shared" si="0"/>
        <v>0</v>
      </c>
    </row>
    <row r="11" spans="1:16" ht="12.75" customHeight="1" x14ac:dyDescent="0.2">
      <c r="A11" s="483" t="s">
        <v>22</v>
      </c>
      <c r="B11" s="500"/>
      <c r="C11" s="501"/>
      <c r="D11" s="502"/>
      <c r="E11" s="500"/>
      <c r="F11" s="501"/>
      <c r="G11" s="501"/>
      <c r="H11" s="501"/>
      <c r="I11" s="501"/>
      <c r="J11" s="501"/>
      <c r="K11" s="501"/>
      <c r="L11" s="501"/>
      <c r="M11" s="503"/>
      <c r="N11" s="504"/>
      <c r="O11" s="505"/>
      <c r="P11" s="476">
        <f t="shared" si="0"/>
        <v>0</v>
      </c>
    </row>
    <row r="12" spans="1:16" ht="12.75" customHeight="1" x14ac:dyDescent="0.2">
      <c r="A12" s="483" t="s">
        <v>23</v>
      </c>
      <c r="B12" s="484"/>
      <c r="C12" s="485"/>
      <c r="D12" s="485"/>
      <c r="E12" s="484"/>
      <c r="F12" s="485"/>
      <c r="G12" s="485"/>
      <c r="H12" s="485"/>
      <c r="I12" s="485"/>
      <c r="J12" s="485"/>
      <c r="K12" s="485"/>
      <c r="L12" s="485"/>
      <c r="M12" s="486"/>
      <c r="N12" s="487"/>
      <c r="O12" s="475"/>
      <c r="P12" s="476">
        <f t="shared" si="0"/>
        <v>0</v>
      </c>
    </row>
    <row r="13" spans="1:16" ht="12.75" customHeight="1" x14ac:dyDescent="0.2">
      <c r="A13" s="488" t="s">
        <v>24</v>
      </c>
      <c r="B13" s="489"/>
      <c r="C13" s="506"/>
      <c r="D13" s="506"/>
      <c r="E13" s="507"/>
      <c r="F13" s="506"/>
      <c r="G13" s="506"/>
      <c r="H13" s="506"/>
      <c r="I13" s="506"/>
      <c r="J13" s="506"/>
      <c r="K13" s="506"/>
      <c r="L13" s="506"/>
      <c r="M13" s="508"/>
      <c r="N13" s="509"/>
      <c r="O13" s="510"/>
      <c r="P13" s="511">
        <f t="shared" si="0"/>
        <v>0</v>
      </c>
    </row>
    <row r="14" spans="1:16" ht="12.75" customHeight="1" x14ac:dyDescent="0.2">
      <c r="A14" s="512" t="s">
        <v>26</v>
      </c>
      <c r="B14" s="485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476">
        <f t="shared" si="0"/>
        <v>0</v>
      </c>
    </row>
    <row r="15" spans="1:16" ht="12.75" customHeight="1" x14ac:dyDescent="0.2">
      <c r="A15" s="512" t="s">
        <v>25</v>
      </c>
      <c r="B15" s="514"/>
      <c r="C15" s="514"/>
      <c r="D15" s="514"/>
      <c r="E15" s="514"/>
      <c r="F15" s="514"/>
      <c r="G15" s="514"/>
      <c r="H15" s="514"/>
      <c r="I15" s="514"/>
      <c r="J15" s="514"/>
      <c r="K15" s="514"/>
      <c r="L15" s="514"/>
      <c r="M15" s="514"/>
      <c r="N15" s="514"/>
      <c r="O15" s="514"/>
      <c r="P15" s="476">
        <f t="shared" si="0"/>
        <v>0</v>
      </c>
    </row>
    <row r="16" spans="1:16" ht="12.75" customHeight="1" x14ac:dyDescent="0.2">
      <c r="A16" s="512" t="s">
        <v>27</v>
      </c>
      <c r="B16" s="485"/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76">
        <f t="shared" si="0"/>
        <v>0</v>
      </c>
    </row>
    <row r="17" spans="1:17" ht="13.5" customHeight="1" x14ac:dyDescent="0.2">
      <c r="A17" s="515" t="s">
        <v>28</v>
      </c>
      <c r="B17" s="516">
        <f t="shared" ref="B17:O17" si="2">SUM(B11:B16)</f>
        <v>0</v>
      </c>
      <c r="C17" s="517">
        <f t="shared" si="2"/>
        <v>0</v>
      </c>
      <c r="D17" s="517">
        <f t="shared" si="2"/>
        <v>0</v>
      </c>
      <c r="E17" s="516">
        <f t="shared" si="2"/>
        <v>0</v>
      </c>
      <c r="F17" s="517">
        <f t="shared" si="2"/>
        <v>0</v>
      </c>
      <c r="G17" s="517">
        <f t="shared" si="2"/>
        <v>0</v>
      </c>
      <c r="H17" s="517">
        <f t="shared" si="2"/>
        <v>0</v>
      </c>
      <c r="I17" s="517">
        <f t="shared" si="2"/>
        <v>0</v>
      </c>
      <c r="J17" s="517">
        <f t="shared" si="2"/>
        <v>0</v>
      </c>
      <c r="K17" s="517">
        <f t="shared" si="2"/>
        <v>0</v>
      </c>
      <c r="L17" s="517">
        <f t="shared" si="2"/>
        <v>0</v>
      </c>
      <c r="M17" s="518">
        <f t="shared" si="2"/>
        <v>0</v>
      </c>
      <c r="N17" s="519">
        <f t="shared" si="2"/>
        <v>0</v>
      </c>
      <c r="O17" s="519">
        <f t="shared" si="2"/>
        <v>0</v>
      </c>
      <c r="P17" s="519">
        <f t="shared" si="0"/>
        <v>0</v>
      </c>
    </row>
    <row r="18" spans="1:17" ht="13.5" customHeight="1" x14ac:dyDescent="0.2">
      <c r="A18" s="520" t="s">
        <v>208</v>
      </c>
      <c r="B18" s="495">
        <f t="shared" ref="B18:P18" si="3">(B10+B17)</f>
        <v>0</v>
      </c>
      <c r="C18" s="495">
        <f t="shared" si="3"/>
        <v>0</v>
      </c>
      <c r="D18" s="495">
        <f t="shared" si="3"/>
        <v>0</v>
      </c>
      <c r="E18" s="495">
        <f t="shared" si="3"/>
        <v>0</v>
      </c>
      <c r="F18" s="495">
        <f t="shared" si="3"/>
        <v>0</v>
      </c>
      <c r="G18" s="495">
        <f t="shared" si="3"/>
        <v>0</v>
      </c>
      <c r="H18" s="495">
        <f t="shared" si="3"/>
        <v>0</v>
      </c>
      <c r="I18" s="495">
        <f t="shared" si="3"/>
        <v>0</v>
      </c>
      <c r="J18" s="495">
        <f t="shared" si="3"/>
        <v>0</v>
      </c>
      <c r="K18" s="495">
        <f t="shared" si="3"/>
        <v>0</v>
      </c>
      <c r="L18" s="495">
        <f t="shared" si="3"/>
        <v>0</v>
      </c>
      <c r="M18" s="495">
        <f t="shared" si="3"/>
        <v>0</v>
      </c>
      <c r="N18" s="495">
        <f t="shared" si="3"/>
        <v>0</v>
      </c>
      <c r="O18" s="495">
        <f t="shared" si="3"/>
        <v>0</v>
      </c>
      <c r="P18" s="495">
        <f t="shared" si="3"/>
        <v>0</v>
      </c>
    </row>
    <row r="19" spans="1:17" ht="13.5" customHeight="1" x14ac:dyDescent="0.2">
      <c r="A19" s="520"/>
      <c r="B19" s="495"/>
      <c r="C19" s="495"/>
      <c r="D19" s="495"/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O19" s="495"/>
      <c r="P19" s="495"/>
    </row>
    <row r="20" spans="1:17" ht="12.75" customHeight="1" x14ac:dyDescent="0.2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</row>
    <row r="21" spans="1:17" ht="12.75" customHeight="1" x14ac:dyDescent="0.2">
      <c r="A21" s="140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17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</row>
    <row r="23" spans="1:17" ht="12.75" customHeight="1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</row>
    <row r="24" spans="1:17" ht="12.75" customHeight="1" x14ac:dyDescent="0.2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</row>
    <row r="25" spans="1:17" ht="12.75" customHeight="1" x14ac:dyDescent="0.2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Q25" s="35"/>
    </row>
    <row r="26" spans="1:17" ht="12.75" customHeight="1" x14ac:dyDescent="0.2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Q26" s="35"/>
    </row>
    <row r="27" spans="1:17" ht="12.75" customHeight="1" x14ac:dyDescent="0.2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Q27" s="35"/>
    </row>
    <row r="28" spans="1:17" ht="12.75" customHeight="1" x14ac:dyDescent="0.2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Q28" s="35"/>
    </row>
    <row r="29" spans="1:17" ht="12.75" customHeight="1" x14ac:dyDescent="0.2">
      <c r="A29" s="521"/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</row>
    <row r="30" spans="1:17" ht="12.75" customHeight="1" x14ac:dyDescent="0.2">
      <c r="A30" s="521"/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</row>
  </sheetData>
  <pageMargins left="0.59055100000000005" right="0.59055100000000005" top="0.59055100000000005" bottom="0.59055100000000005" header="0.51181100000000002" footer="0.51181100000000002"/>
  <pageSetup paperSize="11" scale="90" orientation="landscape" horizontalDpi="120" verticalDpi="14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workbookViewId="0">
      <selection activeCell="A22" sqref="A22"/>
    </sheetView>
  </sheetViews>
  <sheetFormatPr defaultRowHeight="12.75" customHeight="1" x14ac:dyDescent="0.2"/>
  <cols>
    <col min="1" max="1" width="21.28515625" customWidth="1"/>
    <col min="4" max="5" width="9.5703125" bestFit="1" customWidth="1"/>
    <col min="6" max="13" width="9.5703125" customWidth="1"/>
    <col min="14" max="25" width="10.5703125" customWidth="1"/>
    <col min="26" max="27" width="11.28515625" customWidth="1"/>
    <col min="28" max="28" width="10.85546875" customWidth="1"/>
    <col min="29" max="29" width="12.5703125" customWidth="1"/>
    <col min="30" max="30" width="10.7109375" customWidth="1"/>
    <col min="31" max="31" width="11.42578125" customWidth="1"/>
    <col min="32" max="32" width="10.42578125" customWidth="1"/>
    <col min="33" max="33" width="11.28515625" customWidth="1"/>
    <col min="34" max="34" width="10.5703125" customWidth="1"/>
    <col min="35" max="35" width="11.42578125" customWidth="1"/>
    <col min="36" max="36" width="6.5703125" customWidth="1"/>
    <col min="37" max="37" width="7.7109375" customWidth="1"/>
  </cols>
  <sheetData>
    <row r="1" spans="1:37" ht="15.75" customHeight="1" x14ac:dyDescent="0.25">
      <c r="A1" s="188" t="s">
        <v>1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</row>
    <row r="2" spans="1:37" ht="13.5" customHeight="1" x14ac:dyDescent="0.2">
      <c r="A2" s="137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1:37" ht="12.75" customHeight="1" x14ac:dyDescent="0.2">
      <c r="A3" s="523" t="s">
        <v>1</v>
      </c>
      <c r="B3" s="841" t="s">
        <v>297</v>
      </c>
      <c r="C3" s="842"/>
      <c r="D3" s="842"/>
      <c r="E3" s="842"/>
      <c r="F3" s="842"/>
      <c r="G3" s="842"/>
      <c r="H3" s="842"/>
      <c r="I3" s="842"/>
      <c r="J3" s="842"/>
      <c r="K3" s="843"/>
      <c r="L3" s="524"/>
      <c r="M3" s="524"/>
      <c r="N3" s="841" t="s">
        <v>298</v>
      </c>
      <c r="O3" s="842"/>
      <c r="P3" s="842"/>
      <c r="Q3" s="842"/>
      <c r="R3" s="842"/>
      <c r="S3" s="842"/>
      <c r="T3" s="842"/>
      <c r="U3" s="842"/>
      <c r="V3" s="842"/>
      <c r="W3" s="842"/>
      <c r="X3" s="842"/>
      <c r="Y3" s="843"/>
      <c r="Z3" s="835" t="s">
        <v>299</v>
      </c>
      <c r="AA3" s="837"/>
      <c r="AB3" s="837"/>
      <c r="AC3" s="837"/>
      <c r="AD3" s="837"/>
      <c r="AE3" s="837"/>
      <c r="AF3" s="837"/>
      <c r="AG3" s="837"/>
      <c r="AH3" s="837"/>
      <c r="AI3" s="837"/>
      <c r="AJ3" s="837"/>
      <c r="AK3" s="837"/>
    </row>
    <row r="4" spans="1:37" ht="29.25" customHeight="1" x14ac:dyDescent="0.2">
      <c r="A4" s="525" t="s">
        <v>7</v>
      </c>
      <c r="B4" s="526" t="s">
        <v>300</v>
      </c>
      <c r="C4" s="527"/>
      <c r="D4" s="849" t="s">
        <v>244</v>
      </c>
      <c r="E4" s="850"/>
      <c r="F4" s="849">
        <v>2015</v>
      </c>
      <c r="G4" s="850"/>
      <c r="H4" s="849">
        <v>2016</v>
      </c>
      <c r="I4" s="850"/>
      <c r="J4" s="851">
        <v>2017</v>
      </c>
      <c r="K4" s="852"/>
      <c r="L4" s="844">
        <v>2018</v>
      </c>
      <c r="M4" s="844"/>
      <c r="N4" s="844" t="s">
        <v>300</v>
      </c>
      <c r="O4" s="844"/>
      <c r="P4" s="844" t="s">
        <v>244</v>
      </c>
      <c r="Q4" s="844"/>
      <c r="R4" s="844">
        <v>2015</v>
      </c>
      <c r="S4" s="844"/>
      <c r="T4" s="844">
        <v>2016</v>
      </c>
      <c r="U4" s="844"/>
      <c r="V4" s="838">
        <v>2017</v>
      </c>
      <c r="W4" s="839"/>
      <c r="X4" s="838">
        <v>2018</v>
      </c>
      <c r="Y4" s="839"/>
      <c r="Z4" s="847" t="s">
        <v>242</v>
      </c>
      <c r="AA4" s="848"/>
      <c r="AB4" s="845" t="s">
        <v>244</v>
      </c>
      <c r="AC4" s="846"/>
      <c r="AD4" s="845">
        <v>2015</v>
      </c>
      <c r="AE4" s="846"/>
      <c r="AF4" s="845">
        <v>2016</v>
      </c>
      <c r="AG4" s="846"/>
      <c r="AH4" s="834">
        <v>2017</v>
      </c>
      <c r="AI4" s="834"/>
      <c r="AJ4" s="834">
        <v>2018</v>
      </c>
      <c r="AK4" s="834"/>
    </row>
    <row r="5" spans="1:37" ht="54" customHeight="1" x14ac:dyDescent="0.2">
      <c r="A5" s="525"/>
      <c r="B5" s="528" t="s">
        <v>301</v>
      </c>
      <c r="C5" s="529" t="s">
        <v>302</v>
      </c>
      <c r="D5" s="530" t="s">
        <v>94</v>
      </c>
      <c r="E5" s="531" t="s">
        <v>302</v>
      </c>
      <c r="F5" s="530" t="s">
        <v>94</v>
      </c>
      <c r="G5" s="531" t="s">
        <v>302</v>
      </c>
      <c r="H5" s="530" t="s">
        <v>94</v>
      </c>
      <c r="I5" s="531" t="s">
        <v>302</v>
      </c>
      <c r="J5" s="530" t="s">
        <v>94</v>
      </c>
      <c r="K5" s="531" t="s">
        <v>302</v>
      </c>
      <c r="L5" s="530" t="s">
        <v>94</v>
      </c>
      <c r="M5" s="531" t="s">
        <v>302</v>
      </c>
      <c r="N5" s="243" t="s">
        <v>94</v>
      </c>
      <c r="O5" s="532" t="s">
        <v>303</v>
      </c>
      <c r="P5" s="243" t="s">
        <v>94</v>
      </c>
      <c r="Q5" s="532" t="s">
        <v>302</v>
      </c>
      <c r="R5" s="243" t="s">
        <v>94</v>
      </c>
      <c r="S5" s="532" t="s">
        <v>302</v>
      </c>
      <c r="T5" s="243" t="s">
        <v>94</v>
      </c>
      <c r="U5" s="532" t="s">
        <v>302</v>
      </c>
      <c r="V5" s="243" t="s">
        <v>94</v>
      </c>
      <c r="W5" s="532" t="s">
        <v>302</v>
      </c>
      <c r="X5" s="243" t="s">
        <v>94</v>
      </c>
      <c r="Y5" s="532" t="s">
        <v>302</v>
      </c>
      <c r="Z5" s="533" t="s">
        <v>94</v>
      </c>
      <c r="AA5" s="534" t="s">
        <v>303</v>
      </c>
      <c r="AB5" s="530" t="s">
        <v>94</v>
      </c>
      <c r="AC5" s="531" t="s">
        <v>302</v>
      </c>
      <c r="AD5" s="530" t="s">
        <v>94</v>
      </c>
      <c r="AE5" s="529" t="s">
        <v>302</v>
      </c>
      <c r="AF5" s="535" t="s">
        <v>94</v>
      </c>
      <c r="AG5" s="534" t="s">
        <v>302</v>
      </c>
      <c r="AH5" s="243" t="s">
        <v>94</v>
      </c>
      <c r="AI5" s="532" t="s">
        <v>302</v>
      </c>
      <c r="AJ5" s="243" t="s">
        <v>94</v>
      </c>
      <c r="AK5" s="532" t="s">
        <v>302</v>
      </c>
    </row>
    <row r="6" spans="1:37" ht="14.25" customHeight="1" x14ac:dyDescent="0.2">
      <c r="A6" s="536" t="s">
        <v>16</v>
      </c>
      <c r="B6" s="537">
        <v>633.74</v>
      </c>
      <c r="C6" s="538">
        <v>426.24</v>
      </c>
      <c r="D6" s="539">
        <v>637.41999999999996</v>
      </c>
      <c r="E6" s="539">
        <v>426.62</v>
      </c>
      <c r="F6" s="539">
        <v>679.67</v>
      </c>
      <c r="G6" s="539">
        <v>431.88</v>
      </c>
      <c r="H6" s="539">
        <v>651.75</v>
      </c>
      <c r="I6" s="539">
        <v>392.48</v>
      </c>
      <c r="J6" s="539"/>
      <c r="K6" s="540"/>
      <c r="L6" s="540"/>
      <c r="M6" s="540"/>
      <c r="N6" s="539">
        <v>19276.259999999998</v>
      </c>
      <c r="O6" s="539">
        <v>12964.8</v>
      </c>
      <c r="P6" s="539">
        <v>19337.78</v>
      </c>
      <c r="Q6" s="539">
        <v>12942.55</v>
      </c>
      <c r="R6" s="539">
        <v>20409.849999999999</v>
      </c>
      <c r="S6" s="539">
        <v>13065.98</v>
      </c>
      <c r="T6" s="539">
        <v>14442.2</v>
      </c>
      <c r="U6" s="539">
        <v>8697.1</v>
      </c>
      <c r="V6" s="539"/>
      <c r="W6" s="539"/>
      <c r="X6" s="539"/>
      <c r="Y6" s="539"/>
      <c r="Z6" s="541">
        <v>231315.1</v>
      </c>
      <c r="AA6" s="542">
        <v>155577.60000000001</v>
      </c>
      <c r="AB6" s="543">
        <v>232053.4</v>
      </c>
      <c r="AC6" s="542">
        <v>155310.6</v>
      </c>
      <c r="AD6" s="543">
        <v>244918.15</v>
      </c>
      <c r="AE6" s="542">
        <v>156791.71</v>
      </c>
      <c r="AF6" s="542">
        <v>3091.5</v>
      </c>
      <c r="AG6" s="542">
        <v>520.29999999999995</v>
      </c>
      <c r="AH6" s="544"/>
      <c r="AI6" s="544"/>
      <c r="AJ6" s="544"/>
      <c r="AK6" s="544"/>
    </row>
    <row r="7" spans="1:37" ht="14.25" customHeight="1" x14ac:dyDescent="0.2">
      <c r="A7" s="536" t="s">
        <v>17</v>
      </c>
      <c r="B7" s="545">
        <v>482.45</v>
      </c>
      <c r="C7" s="546">
        <v>276.89</v>
      </c>
      <c r="D7" s="547">
        <v>535.88</v>
      </c>
      <c r="E7" s="547">
        <v>313.81</v>
      </c>
      <c r="F7" s="547">
        <v>571.98</v>
      </c>
      <c r="G7" s="547">
        <v>335.07</v>
      </c>
      <c r="H7" s="547">
        <v>597.27</v>
      </c>
      <c r="I7" s="547">
        <v>323.01</v>
      </c>
      <c r="J7" s="547"/>
      <c r="K7" s="546"/>
      <c r="L7" s="546"/>
      <c r="M7" s="546"/>
      <c r="N7" s="547">
        <v>87.77</v>
      </c>
      <c r="O7" s="547">
        <v>41.81</v>
      </c>
      <c r="P7" s="547">
        <v>111.68</v>
      </c>
      <c r="Q7" s="547">
        <v>41.68</v>
      </c>
      <c r="R7" s="547">
        <v>123.32</v>
      </c>
      <c r="S7" s="547">
        <v>49.4</v>
      </c>
      <c r="T7" s="547">
        <v>129.87</v>
      </c>
      <c r="U7" s="547">
        <v>39.42</v>
      </c>
      <c r="V7" s="547"/>
      <c r="W7" s="547"/>
      <c r="X7" s="547"/>
      <c r="Y7" s="547"/>
      <c r="Z7" s="548">
        <v>13.71</v>
      </c>
      <c r="AA7" s="549">
        <v>3.98</v>
      </c>
      <c r="AB7" s="550">
        <v>10.51</v>
      </c>
      <c r="AC7" s="549">
        <v>1.21</v>
      </c>
      <c r="AD7" s="543">
        <v>9.64</v>
      </c>
      <c r="AE7" s="542">
        <v>1.08</v>
      </c>
      <c r="AF7" s="542">
        <v>8.85</v>
      </c>
      <c r="AG7" s="542">
        <v>1.65</v>
      </c>
      <c r="AH7" s="544"/>
      <c r="AI7" s="544"/>
      <c r="AJ7" s="544"/>
      <c r="AK7" s="544"/>
    </row>
    <row r="8" spans="1:37" ht="14.25" customHeight="1" x14ac:dyDescent="0.2">
      <c r="A8" s="536" t="s">
        <v>18</v>
      </c>
      <c r="B8" s="551">
        <v>590.05999999999995</v>
      </c>
      <c r="C8" s="552">
        <v>379.87</v>
      </c>
      <c r="D8" s="553">
        <v>630.39</v>
      </c>
      <c r="E8" s="553">
        <v>402.01</v>
      </c>
      <c r="F8" s="553">
        <v>665.49</v>
      </c>
      <c r="G8" s="553">
        <v>408.49</v>
      </c>
      <c r="H8" s="553">
        <v>387.47</v>
      </c>
      <c r="I8" s="553">
        <v>218.31</v>
      </c>
      <c r="J8" s="553"/>
      <c r="K8" s="552"/>
      <c r="L8" s="552"/>
      <c r="M8" s="552"/>
      <c r="N8" s="553">
        <v>88.66</v>
      </c>
      <c r="O8" s="553">
        <v>24.39</v>
      </c>
      <c r="P8" s="553">
        <v>86.21</v>
      </c>
      <c r="Q8" s="553">
        <v>50.85</v>
      </c>
      <c r="R8" s="553">
        <v>121.2</v>
      </c>
      <c r="S8" s="553">
        <v>49.08</v>
      </c>
      <c r="T8" s="553">
        <v>119.8</v>
      </c>
      <c r="U8" s="553">
        <v>18.53</v>
      </c>
      <c r="V8" s="553"/>
      <c r="W8" s="553"/>
      <c r="X8" s="553"/>
      <c r="Y8" s="553"/>
      <c r="Z8" s="533">
        <v>12.49</v>
      </c>
      <c r="AA8" s="208">
        <v>3.36</v>
      </c>
      <c r="AB8" s="243">
        <v>10.97</v>
      </c>
      <c r="AC8" s="208">
        <v>3.45</v>
      </c>
      <c r="AD8" s="243">
        <v>10.94</v>
      </c>
      <c r="AE8" s="208">
        <v>2.78</v>
      </c>
      <c r="AF8" s="208">
        <v>13.6</v>
      </c>
      <c r="AG8" s="208">
        <v>1.63</v>
      </c>
      <c r="AH8" s="544"/>
      <c r="AI8" s="544"/>
      <c r="AJ8" s="544"/>
      <c r="AK8" s="544"/>
    </row>
    <row r="9" spans="1:37" ht="14.25" customHeight="1" x14ac:dyDescent="0.2">
      <c r="A9" s="536" t="s">
        <v>19</v>
      </c>
      <c r="B9" s="554">
        <v>580.87</v>
      </c>
      <c r="C9" s="555">
        <v>332.23</v>
      </c>
      <c r="D9" s="556">
        <v>617.20000000000005</v>
      </c>
      <c r="E9" s="556">
        <v>331.7</v>
      </c>
      <c r="F9" s="556">
        <v>620.66</v>
      </c>
      <c r="G9" s="557">
        <v>329.3</v>
      </c>
      <c r="H9" s="556">
        <v>570.66</v>
      </c>
      <c r="I9" s="556">
        <v>254.27</v>
      </c>
      <c r="J9" s="556"/>
      <c r="K9" s="555"/>
      <c r="L9" s="555"/>
      <c r="M9" s="555"/>
      <c r="N9" s="539">
        <v>95.14</v>
      </c>
      <c r="O9" s="539">
        <v>42.61</v>
      </c>
      <c r="P9" s="556">
        <v>110.98</v>
      </c>
      <c r="Q9" s="556">
        <v>45.92</v>
      </c>
      <c r="R9" s="556">
        <v>134.72</v>
      </c>
      <c r="S9" s="556">
        <v>44.56</v>
      </c>
      <c r="T9" s="556">
        <v>124.26</v>
      </c>
      <c r="U9" s="556">
        <v>1.72</v>
      </c>
      <c r="V9" s="556"/>
      <c r="W9" s="556"/>
      <c r="X9" s="556"/>
      <c r="Y9" s="556"/>
      <c r="Z9" s="541">
        <v>6.63</v>
      </c>
      <c r="AA9" s="542">
        <v>4.49</v>
      </c>
      <c r="AB9" s="543">
        <v>6.6</v>
      </c>
      <c r="AC9" s="542">
        <v>2.38</v>
      </c>
      <c r="AD9" s="543">
        <v>6.28</v>
      </c>
      <c r="AE9" s="542">
        <v>3.12</v>
      </c>
      <c r="AF9" s="542">
        <v>6.49</v>
      </c>
      <c r="AG9" s="542">
        <v>0.47</v>
      </c>
      <c r="AH9" s="544"/>
      <c r="AI9" s="558"/>
      <c r="AJ9" s="544"/>
      <c r="AK9" s="558"/>
    </row>
    <row r="10" spans="1:37" ht="14.25" customHeight="1" x14ac:dyDescent="0.2">
      <c r="A10" s="536" t="s">
        <v>20</v>
      </c>
      <c r="B10" s="554">
        <v>881.26</v>
      </c>
      <c r="C10" s="555">
        <v>646.95000000000005</v>
      </c>
      <c r="D10" s="556">
        <v>786.63</v>
      </c>
      <c r="E10" s="556">
        <v>627.25</v>
      </c>
      <c r="F10" s="556">
        <v>779.53</v>
      </c>
      <c r="G10" s="556">
        <v>603.14</v>
      </c>
      <c r="H10" s="556">
        <v>828.48</v>
      </c>
      <c r="I10" s="556">
        <v>627.42999999999995</v>
      </c>
      <c r="J10" s="556"/>
      <c r="K10" s="555"/>
      <c r="L10" s="555"/>
      <c r="M10" s="555"/>
      <c r="N10" s="539">
        <v>89.71</v>
      </c>
      <c r="O10" s="539">
        <v>50.51</v>
      </c>
      <c r="P10" s="539">
        <v>105.61</v>
      </c>
      <c r="Q10" s="539">
        <v>58.44</v>
      </c>
      <c r="R10" s="539">
        <v>102.3</v>
      </c>
      <c r="S10" s="539">
        <v>56.68</v>
      </c>
      <c r="T10" s="539">
        <v>113.54</v>
      </c>
      <c r="U10" s="539">
        <v>67.03</v>
      </c>
      <c r="V10" s="539"/>
      <c r="W10" s="539"/>
      <c r="X10" s="539"/>
      <c r="Y10" s="539"/>
      <c r="Z10" s="541">
        <v>7.41</v>
      </c>
      <c r="AA10" s="542">
        <v>3.66</v>
      </c>
      <c r="AB10" s="543">
        <v>9.73</v>
      </c>
      <c r="AC10" s="542">
        <v>4.26</v>
      </c>
      <c r="AD10" s="543">
        <v>11.88</v>
      </c>
      <c r="AE10" s="542">
        <v>6.54</v>
      </c>
      <c r="AF10" s="542">
        <v>11.88</v>
      </c>
      <c r="AG10" s="542">
        <v>8.4</v>
      </c>
      <c r="AH10" s="544"/>
      <c r="AI10" s="544"/>
      <c r="AJ10" s="544"/>
      <c r="AK10" s="544"/>
    </row>
    <row r="11" spans="1:37" ht="29.25" customHeight="1" x14ac:dyDescent="0.2">
      <c r="A11" s="559" t="s">
        <v>304</v>
      </c>
      <c r="B11" s="560">
        <f>(B6+B7+B8+B9+B10)/5</f>
        <v>633.67600000000004</v>
      </c>
      <c r="C11" s="560">
        <f t="shared" ref="C11:AI11" si="0">(C6+C7+C8+C9+C10)/5</f>
        <v>412.43600000000004</v>
      </c>
      <c r="D11" s="560">
        <f t="shared" si="0"/>
        <v>641.50400000000013</v>
      </c>
      <c r="E11" s="560">
        <f t="shared" si="0"/>
        <v>420.27800000000008</v>
      </c>
      <c r="F11" s="560">
        <f t="shared" si="0"/>
        <v>663.46600000000001</v>
      </c>
      <c r="G11" s="560">
        <f t="shared" si="0"/>
        <v>421.57600000000002</v>
      </c>
      <c r="H11" s="560">
        <f t="shared" si="0"/>
        <v>607.12599999999998</v>
      </c>
      <c r="I11" s="560">
        <f t="shared" si="0"/>
        <v>363.1</v>
      </c>
      <c r="J11" s="560">
        <f t="shared" si="0"/>
        <v>0</v>
      </c>
      <c r="K11" s="560">
        <f t="shared" si="0"/>
        <v>0</v>
      </c>
      <c r="L11" s="561"/>
      <c r="M11" s="561"/>
      <c r="N11" s="562">
        <f t="shared" si="0"/>
        <v>3927.5079999999994</v>
      </c>
      <c r="O11" s="562">
        <f t="shared" si="0"/>
        <v>2624.8239999999996</v>
      </c>
      <c r="P11" s="562">
        <f t="shared" si="0"/>
        <v>3950.4519999999998</v>
      </c>
      <c r="Q11" s="562">
        <f t="shared" si="0"/>
        <v>2627.8879999999999</v>
      </c>
      <c r="R11" s="562">
        <f t="shared" si="0"/>
        <v>4178.2780000000002</v>
      </c>
      <c r="S11" s="562">
        <f t="shared" si="0"/>
        <v>2653.14</v>
      </c>
      <c r="T11" s="562">
        <f t="shared" si="0"/>
        <v>2985.9340000000002</v>
      </c>
      <c r="U11" s="562">
        <f t="shared" si="0"/>
        <v>1764.7600000000002</v>
      </c>
      <c r="V11" s="562">
        <f t="shared" si="0"/>
        <v>0</v>
      </c>
      <c r="W11" s="562">
        <f t="shared" si="0"/>
        <v>0</v>
      </c>
      <c r="X11" s="562"/>
      <c r="Y11" s="562"/>
      <c r="Z11" s="561">
        <f t="shared" si="0"/>
        <v>46271.067999999999</v>
      </c>
      <c r="AA11" s="560">
        <f t="shared" si="0"/>
        <v>31118.617999999999</v>
      </c>
      <c r="AB11" s="560">
        <f t="shared" si="0"/>
        <v>46418.242000000006</v>
      </c>
      <c r="AC11" s="560">
        <f t="shared" si="0"/>
        <v>31064.380000000005</v>
      </c>
      <c r="AD11" s="560">
        <f t="shared" si="0"/>
        <v>48991.378000000004</v>
      </c>
      <c r="AE11" s="563">
        <f t="shared" si="0"/>
        <v>31361.045999999995</v>
      </c>
      <c r="AF11" s="563">
        <f t="shared" si="0"/>
        <v>626.46399999999994</v>
      </c>
      <c r="AG11" s="564">
        <f t="shared" si="0"/>
        <v>106.48999999999998</v>
      </c>
      <c r="AH11" s="562">
        <f t="shared" si="0"/>
        <v>0</v>
      </c>
      <c r="AI11" s="562">
        <f t="shared" si="0"/>
        <v>0</v>
      </c>
      <c r="AJ11" s="562"/>
      <c r="AK11" s="562"/>
    </row>
    <row r="12" spans="1:37" ht="15.75" customHeight="1" x14ac:dyDescent="0.2">
      <c r="A12" s="536"/>
      <c r="B12" s="554"/>
      <c r="C12" s="555"/>
      <c r="D12" s="556"/>
      <c r="E12" s="556"/>
      <c r="F12" s="565"/>
      <c r="G12" s="565"/>
      <c r="H12" s="565"/>
      <c r="I12" s="565"/>
      <c r="J12" s="565"/>
      <c r="K12" s="565"/>
      <c r="L12" s="566"/>
      <c r="M12" s="567"/>
      <c r="N12" s="543"/>
      <c r="O12" s="556"/>
      <c r="P12" s="556"/>
      <c r="Q12" s="556"/>
      <c r="R12" s="556"/>
      <c r="S12" s="556"/>
      <c r="T12" s="556"/>
      <c r="U12" s="556"/>
      <c r="V12" s="556"/>
      <c r="W12" s="556"/>
      <c r="X12" s="556"/>
      <c r="Y12" s="556"/>
      <c r="Z12" s="541"/>
      <c r="AA12" s="542"/>
      <c r="AB12" s="543"/>
      <c r="AC12" s="542"/>
      <c r="AD12" s="543"/>
      <c r="AE12" s="542"/>
      <c r="AF12" s="542"/>
      <c r="AG12" s="542"/>
      <c r="AH12" s="544"/>
      <c r="AI12" s="544"/>
      <c r="AJ12" s="544"/>
      <c r="AK12" s="544"/>
    </row>
    <row r="13" spans="1:37" ht="14.25" customHeight="1" x14ac:dyDescent="0.2">
      <c r="A13" s="536" t="s">
        <v>22</v>
      </c>
      <c r="B13" s="568">
        <v>598.80999999999995</v>
      </c>
      <c r="C13" s="569">
        <v>419.61</v>
      </c>
      <c r="D13" s="570">
        <v>687.85</v>
      </c>
      <c r="E13" s="570">
        <v>435.36</v>
      </c>
      <c r="F13" s="570">
        <v>745.67</v>
      </c>
      <c r="G13" s="570">
        <v>427.4</v>
      </c>
      <c r="H13" s="570">
        <v>773.42</v>
      </c>
      <c r="I13" s="570">
        <v>407.23</v>
      </c>
      <c r="J13" s="570"/>
      <c r="K13" s="571"/>
      <c r="L13" s="571"/>
      <c r="M13" s="571"/>
      <c r="N13" s="570">
        <v>90.57</v>
      </c>
      <c r="O13" s="570">
        <v>51.62</v>
      </c>
      <c r="P13" s="570">
        <v>105.48</v>
      </c>
      <c r="Q13" s="570">
        <v>51.77</v>
      </c>
      <c r="R13" s="570">
        <v>117.43</v>
      </c>
      <c r="S13" s="570">
        <v>50.24</v>
      </c>
      <c r="T13" s="570">
        <v>113.11</v>
      </c>
      <c r="U13" s="570">
        <v>40.04</v>
      </c>
      <c r="V13" s="570"/>
      <c r="W13" s="570"/>
      <c r="X13" s="570"/>
      <c r="Y13" s="570"/>
      <c r="Z13" s="572">
        <v>8.6999999999999993</v>
      </c>
      <c r="AA13" s="573">
        <v>5.17</v>
      </c>
      <c r="AB13" s="543">
        <v>10.74</v>
      </c>
      <c r="AC13" s="542">
        <v>2.89</v>
      </c>
      <c r="AD13" s="543">
        <v>15.01</v>
      </c>
      <c r="AE13" s="542">
        <v>3.06</v>
      </c>
      <c r="AF13" s="542">
        <v>17.72</v>
      </c>
      <c r="AG13" s="542">
        <v>2.75</v>
      </c>
      <c r="AH13" s="544"/>
      <c r="AI13" s="544"/>
      <c r="AJ13" s="544"/>
      <c r="AK13" s="544"/>
    </row>
    <row r="14" spans="1:37" ht="14.25" customHeight="1" x14ac:dyDescent="0.2">
      <c r="A14" s="536" t="s">
        <v>23</v>
      </c>
      <c r="B14" s="554">
        <v>594.13</v>
      </c>
      <c r="C14" s="555">
        <v>413</v>
      </c>
      <c r="D14" s="556"/>
      <c r="E14" s="556"/>
      <c r="F14" s="556">
        <v>700.1</v>
      </c>
      <c r="G14" s="556">
        <v>430.6</v>
      </c>
      <c r="H14" s="556">
        <v>699.12</v>
      </c>
      <c r="I14" s="556">
        <v>411.88</v>
      </c>
      <c r="J14" s="556"/>
      <c r="K14" s="555"/>
      <c r="L14" s="555"/>
      <c r="M14" s="555"/>
      <c r="N14" s="556">
        <v>96.44</v>
      </c>
      <c r="O14" s="556">
        <v>51.46</v>
      </c>
      <c r="P14" s="556"/>
      <c r="Q14" s="556"/>
      <c r="R14" s="556">
        <v>139.63</v>
      </c>
      <c r="S14" s="556">
        <v>56.12</v>
      </c>
      <c r="T14" s="556">
        <v>140.13999999999999</v>
      </c>
      <c r="U14" s="556">
        <v>40.78</v>
      </c>
      <c r="V14" s="556"/>
      <c r="W14" s="556"/>
      <c r="X14" s="556"/>
      <c r="Y14" s="556"/>
      <c r="Z14" s="541">
        <v>15.82</v>
      </c>
      <c r="AA14" s="542">
        <v>4.8600000000000003</v>
      </c>
      <c r="AB14" s="543"/>
      <c r="AC14" s="542"/>
      <c r="AD14" s="543">
        <v>21.85</v>
      </c>
      <c r="AE14" s="542">
        <v>2.82</v>
      </c>
      <c r="AF14" s="542">
        <v>33.31</v>
      </c>
      <c r="AG14" s="542">
        <v>3.36</v>
      </c>
      <c r="AH14" s="544"/>
      <c r="AI14" s="544"/>
      <c r="AJ14" s="544"/>
      <c r="AK14" s="544"/>
    </row>
    <row r="15" spans="1:37" s="574" customFormat="1" x14ac:dyDescent="0.2">
      <c r="A15" s="536" t="s">
        <v>24</v>
      </c>
      <c r="B15" s="554">
        <v>618.07000000000005</v>
      </c>
      <c r="C15" s="555">
        <v>167.57</v>
      </c>
      <c r="D15" s="556">
        <v>668.24</v>
      </c>
      <c r="E15" s="556">
        <v>442.8</v>
      </c>
      <c r="F15" s="565">
        <v>687.57</v>
      </c>
      <c r="G15" s="565">
        <v>212.34</v>
      </c>
      <c r="H15" s="565">
        <v>688.18</v>
      </c>
      <c r="I15" s="565">
        <v>101.2</v>
      </c>
      <c r="J15" s="565">
        <v>702.73</v>
      </c>
      <c r="K15" s="565">
        <v>393.29</v>
      </c>
      <c r="L15" s="565">
        <v>781.5</v>
      </c>
      <c r="M15" s="565">
        <v>425.11</v>
      </c>
      <c r="N15" s="556">
        <v>101.33</v>
      </c>
      <c r="O15" s="556">
        <v>47.56</v>
      </c>
      <c r="P15" s="556">
        <v>110.8</v>
      </c>
      <c r="Q15" s="556">
        <v>49.55</v>
      </c>
      <c r="R15" s="556">
        <v>130.09</v>
      </c>
      <c r="S15" s="556">
        <v>40.880000000000003</v>
      </c>
      <c r="T15" s="556">
        <v>128.09</v>
      </c>
      <c r="U15" s="556">
        <v>21.72</v>
      </c>
      <c r="V15" s="556">
        <v>128.22999999999999</v>
      </c>
      <c r="W15" s="556">
        <v>26.99</v>
      </c>
      <c r="X15" s="556">
        <v>131.27000000000001</v>
      </c>
      <c r="Y15" s="556">
        <v>32.79</v>
      </c>
      <c r="Z15" s="541">
        <v>13.01</v>
      </c>
      <c r="AA15" s="542">
        <v>5.3</v>
      </c>
      <c r="AB15" s="543">
        <v>14.02</v>
      </c>
      <c r="AC15" s="542">
        <v>3.39</v>
      </c>
      <c r="AD15" s="543">
        <v>16.559999999999999</v>
      </c>
      <c r="AE15" s="542">
        <v>2.23</v>
      </c>
      <c r="AF15" s="543">
        <v>18.97</v>
      </c>
      <c r="AG15" s="542">
        <v>1.7</v>
      </c>
      <c r="AH15" s="575">
        <v>18.84</v>
      </c>
      <c r="AI15" s="575">
        <v>0.1</v>
      </c>
      <c r="AJ15" s="575">
        <v>23.69</v>
      </c>
      <c r="AK15" s="575">
        <v>0</v>
      </c>
    </row>
    <row r="16" spans="1:37" ht="14.25" customHeight="1" x14ac:dyDescent="0.2">
      <c r="A16" s="536" t="s">
        <v>25</v>
      </c>
      <c r="B16" s="554"/>
      <c r="C16" s="555"/>
      <c r="D16" s="556"/>
      <c r="E16" s="556"/>
      <c r="F16" s="556"/>
      <c r="G16" s="556"/>
      <c r="H16" s="553">
        <v>237.85</v>
      </c>
      <c r="I16" s="553">
        <v>134.02000000000001</v>
      </c>
      <c r="J16" s="553"/>
      <c r="K16" s="552"/>
      <c r="L16" s="552"/>
      <c r="M16" s="552"/>
      <c r="N16" s="553"/>
      <c r="O16" s="553"/>
      <c r="P16" s="553"/>
      <c r="Q16" s="553"/>
      <c r="R16" s="553">
        <v>120.53</v>
      </c>
      <c r="S16" s="553">
        <v>59.07</v>
      </c>
      <c r="T16" s="553">
        <v>129.11000000000001</v>
      </c>
      <c r="U16" s="553">
        <v>20.190000000000001</v>
      </c>
      <c r="V16" s="553"/>
      <c r="W16" s="553"/>
      <c r="X16" s="553"/>
      <c r="Y16" s="553"/>
      <c r="Z16" s="533"/>
      <c r="AA16" s="208"/>
      <c r="AB16" s="243"/>
      <c r="AC16" s="208"/>
      <c r="AD16" s="243">
        <v>25.29</v>
      </c>
      <c r="AE16" s="208">
        <v>2.99</v>
      </c>
      <c r="AF16" s="208">
        <v>29.01</v>
      </c>
      <c r="AG16" s="208">
        <v>2.61</v>
      </c>
      <c r="AH16" s="544"/>
      <c r="AI16" s="544"/>
      <c r="AJ16" s="544"/>
      <c r="AK16" s="544"/>
    </row>
    <row r="17" spans="1:37" ht="14.25" customHeight="1" x14ac:dyDescent="0.2">
      <c r="A17" s="536" t="s">
        <v>27</v>
      </c>
      <c r="B17" s="554">
        <v>649.27</v>
      </c>
      <c r="C17" s="555">
        <v>467.77</v>
      </c>
      <c r="D17" s="556">
        <v>685.38</v>
      </c>
      <c r="E17" s="556">
        <v>479.72</v>
      </c>
      <c r="F17" s="556">
        <v>754.55</v>
      </c>
      <c r="G17" s="556">
        <v>454.13</v>
      </c>
      <c r="H17" s="556">
        <v>699.62</v>
      </c>
      <c r="I17" s="556">
        <v>397.69</v>
      </c>
      <c r="J17" s="556"/>
      <c r="K17" s="555"/>
      <c r="L17" s="555"/>
      <c r="M17" s="555"/>
      <c r="N17" s="556">
        <v>86.37</v>
      </c>
      <c r="O17" s="556">
        <v>47.71</v>
      </c>
      <c r="P17" s="556">
        <v>98.34</v>
      </c>
      <c r="Q17" s="556">
        <v>53.7</v>
      </c>
      <c r="R17" s="556">
        <v>115.03</v>
      </c>
      <c r="S17" s="556">
        <v>45.1</v>
      </c>
      <c r="T17" s="556">
        <v>121.32</v>
      </c>
      <c r="U17" s="556">
        <v>30.72</v>
      </c>
      <c r="V17" s="556"/>
      <c r="W17" s="556"/>
      <c r="X17" s="556"/>
      <c r="Y17" s="556"/>
      <c r="Z17" s="541">
        <v>14.51</v>
      </c>
      <c r="AA17" s="542">
        <v>4</v>
      </c>
      <c r="AB17" s="543">
        <v>37.29</v>
      </c>
      <c r="AC17" s="542">
        <v>10.49</v>
      </c>
      <c r="AD17" s="543">
        <v>21.78</v>
      </c>
      <c r="AE17" s="542">
        <v>2.68</v>
      </c>
      <c r="AF17" s="542">
        <v>21.7</v>
      </c>
      <c r="AG17" s="542">
        <v>2.8</v>
      </c>
      <c r="AH17" s="544"/>
      <c r="AI17" s="544"/>
      <c r="AJ17" s="544"/>
      <c r="AK17" s="544"/>
    </row>
    <row r="18" spans="1:37" ht="30" customHeight="1" x14ac:dyDescent="0.2">
      <c r="A18" s="559" t="s">
        <v>305</v>
      </c>
      <c r="B18" s="560">
        <f t="shared" ref="B18:AK18" si="1">(B12+B13+B14+B15+B16+B17)/6</f>
        <v>410.04666666666668</v>
      </c>
      <c r="C18" s="564">
        <f t="shared" si="1"/>
        <v>244.65833333333333</v>
      </c>
      <c r="D18" s="560">
        <f t="shared" si="1"/>
        <v>340.24500000000006</v>
      </c>
      <c r="E18" s="564">
        <f t="shared" si="1"/>
        <v>226.31333333333336</v>
      </c>
      <c r="F18" s="560">
        <f t="shared" si="1"/>
        <v>481.31500000000005</v>
      </c>
      <c r="G18" s="564">
        <f t="shared" si="1"/>
        <v>254.07833333333329</v>
      </c>
      <c r="H18" s="560">
        <f t="shared" si="1"/>
        <v>516.3649999999999</v>
      </c>
      <c r="I18" s="564">
        <f t="shared" si="1"/>
        <v>242.00333333333336</v>
      </c>
      <c r="J18" s="560">
        <f>(J12+J13+J14+J15+J16+J17)/6</f>
        <v>117.12166666666667</v>
      </c>
      <c r="K18" s="564">
        <f t="shared" si="1"/>
        <v>65.548333333333332</v>
      </c>
      <c r="L18" s="564">
        <f t="shared" si="1"/>
        <v>130.25</v>
      </c>
      <c r="M18" s="564">
        <f t="shared" si="1"/>
        <v>70.851666666666674</v>
      </c>
      <c r="N18" s="562">
        <f t="shared" si="1"/>
        <v>62.451666666666661</v>
      </c>
      <c r="O18" s="562">
        <f t="shared" si="1"/>
        <v>33.05833333333333</v>
      </c>
      <c r="P18" s="562">
        <f t="shared" si="1"/>
        <v>52.436666666666667</v>
      </c>
      <c r="Q18" s="562">
        <f t="shared" si="1"/>
        <v>25.836666666666662</v>
      </c>
      <c r="R18" s="562">
        <f t="shared" si="1"/>
        <v>103.78499999999998</v>
      </c>
      <c r="S18" s="562">
        <f t="shared" si="1"/>
        <v>41.901666666666664</v>
      </c>
      <c r="T18" s="562">
        <f t="shared" si="1"/>
        <v>105.295</v>
      </c>
      <c r="U18" s="562">
        <f t="shared" si="1"/>
        <v>25.574999999999999</v>
      </c>
      <c r="V18" s="562">
        <f t="shared" si="1"/>
        <v>21.371666666666666</v>
      </c>
      <c r="W18" s="562">
        <f t="shared" si="1"/>
        <v>4.4983333333333331</v>
      </c>
      <c r="X18" s="562">
        <f t="shared" si="1"/>
        <v>21.878333333333334</v>
      </c>
      <c r="Y18" s="562">
        <f t="shared" si="1"/>
        <v>5.4649999999999999</v>
      </c>
      <c r="Z18" s="561">
        <f t="shared" si="1"/>
        <v>8.6733333333333338</v>
      </c>
      <c r="AA18" s="564">
        <f t="shared" si="1"/>
        <v>3.2216666666666671</v>
      </c>
      <c r="AB18" s="560">
        <f t="shared" si="1"/>
        <v>10.341666666666667</v>
      </c>
      <c r="AC18" s="564">
        <f t="shared" si="1"/>
        <v>2.7949999999999999</v>
      </c>
      <c r="AD18" s="560">
        <f t="shared" si="1"/>
        <v>16.748333333333335</v>
      </c>
      <c r="AE18" s="563">
        <f t="shared" si="1"/>
        <v>2.2966666666666664</v>
      </c>
      <c r="AF18" s="563">
        <f>(AF12+AF13+AF14+AF15+AF16+AF17)/6</f>
        <v>20.118333333333336</v>
      </c>
      <c r="AG18" s="564">
        <f t="shared" si="1"/>
        <v>2.2033333333333331</v>
      </c>
      <c r="AH18" s="562">
        <f>(AH13+AH14+AH15+AH16+AH17)/5</f>
        <v>3.7679999999999998</v>
      </c>
      <c r="AI18" s="562">
        <f t="shared" si="1"/>
        <v>1.6666666666666666E-2</v>
      </c>
      <c r="AJ18" s="562">
        <f>(AJ12+AJ13+AJ14+AJ15+AJ16+AJ17)/6</f>
        <v>3.9483333333333337</v>
      </c>
      <c r="AK18" s="562">
        <f t="shared" si="1"/>
        <v>0</v>
      </c>
    </row>
    <row r="19" spans="1:37" s="576" customFormat="1" ht="25.5" x14ac:dyDescent="0.2">
      <c r="A19" s="577" t="s">
        <v>306</v>
      </c>
      <c r="B19" s="578">
        <f t="shared" ref="B19:AK19" si="2">(B11+B18)/2</f>
        <v>521.86133333333339</v>
      </c>
      <c r="C19" s="579">
        <f t="shared" si="2"/>
        <v>328.54716666666667</v>
      </c>
      <c r="D19" s="578">
        <f t="shared" si="2"/>
        <v>490.87450000000013</v>
      </c>
      <c r="E19" s="579">
        <f t="shared" si="2"/>
        <v>323.2956666666667</v>
      </c>
      <c r="F19" s="578">
        <f t="shared" si="2"/>
        <v>572.39049999999997</v>
      </c>
      <c r="G19" s="579">
        <f t="shared" si="2"/>
        <v>337.82716666666664</v>
      </c>
      <c r="H19" s="578">
        <f t="shared" si="2"/>
        <v>561.74549999999999</v>
      </c>
      <c r="I19" s="578">
        <f t="shared" si="2"/>
        <v>302.55166666666668</v>
      </c>
      <c r="J19" s="578">
        <f t="shared" si="2"/>
        <v>58.560833333333335</v>
      </c>
      <c r="K19" s="578">
        <f t="shared" si="2"/>
        <v>32.774166666666666</v>
      </c>
      <c r="L19" s="578">
        <f t="shared" si="2"/>
        <v>65.125</v>
      </c>
      <c r="M19" s="578">
        <f t="shared" si="2"/>
        <v>35.425833333333337</v>
      </c>
      <c r="N19" s="562">
        <f t="shared" si="2"/>
        <v>1994.9798333333331</v>
      </c>
      <c r="O19" s="562">
        <f t="shared" si="2"/>
        <v>1328.9411666666665</v>
      </c>
      <c r="P19" s="562">
        <f t="shared" si="2"/>
        <v>2001.4443333333331</v>
      </c>
      <c r="Q19" s="562">
        <f t="shared" si="2"/>
        <v>1326.8623333333333</v>
      </c>
      <c r="R19" s="562">
        <f t="shared" si="2"/>
        <v>2141.0315000000001</v>
      </c>
      <c r="S19" s="562">
        <f t="shared" si="2"/>
        <v>1347.5208333333333</v>
      </c>
      <c r="T19" s="562">
        <f t="shared" si="2"/>
        <v>1545.6145000000001</v>
      </c>
      <c r="U19" s="562">
        <f t="shared" si="2"/>
        <v>895.16750000000013</v>
      </c>
      <c r="V19" s="562">
        <f t="shared" si="2"/>
        <v>10.685833333333333</v>
      </c>
      <c r="W19" s="562">
        <f t="shared" si="2"/>
        <v>2.2491666666666665</v>
      </c>
      <c r="X19" s="562">
        <f t="shared" si="2"/>
        <v>10.939166666666667</v>
      </c>
      <c r="Y19" s="562">
        <f t="shared" si="2"/>
        <v>2.7324999999999999</v>
      </c>
      <c r="Z19" s="580">
        <f>(Z11+Z18)/2</f>
        <v>23139.870666666666</v>
      </c>
      <c r="AA19" s="579">
        <f t="shared" si="2"/>
        <v>15560.919833333333</v>
      </c>
      <c r="AB19" s="578">
        <f t="shared" si="2"/>
        <v>23214.291833333336</v>
      </c>
      <c r="AC19" s="579">
        <f t="shared" si="2"/>
        <v>15533.587500000001</v>
      </c>
      <c r="AD19" s="578">
        <f t="shared" si="2"/>
        <v>24504.06316666667</v>
      </c>
      <c r="AE19" s="581">
        <f t="shared" si="2"/>
        <v>15681.67133333333</v>
      </c>
      <c r="AF19" s="581">
        <f t="shared" si="2"/>
        <v>323.29116666666664</v>
      </c>
      <c r="AG19" s="564">
        <f t="shared" si="2"/>
        <v>54.346666666666657</v>
      </c>
      <c r="AH19" s="562">
        <f t="shared" si="2"/>
        <v>1.8839999999999999</v>
      </c>
      <c r="AI19" s="562">
        <f t="shared" si="2"/>
        <v>8.3333333333333332E-3</v>
      </c>
      <c r="AJ19" s="562">
        <f t="shared" si="2"/>
        <v>1.9741666666666668</v>
      </c>
      <c r="AK19" s="562">
        <f t="shared" si="2"/>
        <v>0</v>
      </c>
    </row>
    <row r="20" spans="1:37" ht="12.75" customHeight="1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</row>
    <row r="21" spans="1:37" ht="12.75" customHeight="1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</row>
    <row r="22" spans="1:37" ht="12.75" customHeight="1" x14ac:dyDescent="0.2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</row>
    <row r="23" spans="1:37" ht="15" customHeight="1" x14ac:dyDescent="0.2">
      <c r="A23" s="101" t="s">
        <v>307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</row>
    <row r="24" spans="1:37" ht="12.75" customHeight="1" x14ac:dyDescent="0.2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</row>
    <row r="25" spans="1:37" ht="12.75" customHeight="1" x14ac:dyDescent="0.2">
      <c r="A25" s="243" t="s">
        <v>1</v>
      </c>
      <c r="B25" s="841" t="s">
        <v>297</v>
      </c>
      <c r="C25" s="842"/>
      <c r="D25" s="842"/>
      <c r="E25" s="842"/>
      <c r="F25" s="842"/>
      <c r="G25" s="842"/>
      <c r="H25" s="842"/>
      <c r="I25" s="842"/>
      <c r="J25" s="842"/>
      <c r="K25" s="843"/>
      <c r="L25" s="524"/>
      <c r="M25" s="524"/>
      <c r="N25" s="841" t="s">
        <v>308</v>
      </c>
      <c r="O25" s="842"/>
      <c r="P25" s="842"/>
      <c r="Q25" s="842"/>
      <c r="R25" s="842"/>
      <c r="S25" s="842"/>
      <c r="T25" s="842"/>
      <c r="U25" s="842"/>
      <c r="V25" s="842"/>
      <c r="W25" s="842"/>
      <c r="X25" s="524"/>
      <c r="Y25" s="524"/>
      <c r="Z25" s="841" t="s">
        <v>309</v>
      </c>
      <c r="AA25" s="842"/>
      <c r="AB25" s="842"/>
      <c r="AC25" s="842"/>
      <c r="AD25" s="842"/>
      <c r="AE25" s="842"/>
      <c r="AF25" s="842"/>
      <c r="AG25" s="842"/>
      <c r="AH25" s="842"/>
      <c r="AI25" s="842"/>
      <c r="AJ25" s="842"/>
      <c r="AK25" s="843"/>
    </row>
    <row r="26" spans="1:37" ht="29.25" customHeight="1" x14ac:dyDescent="0.2">
      <c r="A26" s="532" t="s">
        <v>7</v>
      </c>
      <c r="B26" s="526" t="s">
        <v>300</v>
      </c>
      <c r="C26" s="527"/>
      <c r="D26" s="582" t="s">
        <v>244</v>
      </c>
      <c r="E26" s="582"/>
      <c r="F26" s="849">
        <v>2015</v>
      </c>
      <c r="G26" s="850"/>
      <c r="H26" s="849">
        <v>2016</v>
      </c>
      <c r="I26" s="850"/>
      <c r="J26" s="838" t="s">
        <v>310</v>
      </c>
      <c r="K26" s="839"/>
      <c r="L26" s="838">
        <v>2018</v>
      </c>
      <c r="M26" s="839"/>
      <c r="N26" s="838" t="s">
        <v>242</v>
      </c>
      <c r="O26" s="839"/>
      <c r="P26" s="838" t="s">
        <v>244</v>
      </c>
      <c r="Q26" s="839"/>
      <c r="R26" s="838">
        <v>2015</v>
      </c>
      <c r="S26" s="840"/>
      <c r="T26" s="838">
        <v>2016</v>
      </c>
      <c r="U26" s="840"/>
      <c r="V26" s="838" t="s">
        <v>310</v>
      </c>
      <c r="W26" s="840"/>
      <c r="X26" s="838">
        <v>2018</v>
      </c>
      <c r="Y26" s="840"/>
      <c r="Z26" s="844" t="s">
        <v>242</v>
      </c>
      <c r="AA26" s="844"/>
      <c r="AB26" s="833" t="s">
        <v>244</v>
      </c>
      <c r="AC26" s="833"/>
      <c r="AD26" s="833">
        <v>2015</v>
      </c>
      <c r="AE26" s="833"/>
      <c r="AF26" s="833">
        <v>2016</v>
      </c>
      <c r="AG26" s="833"/>
      <c r="AH26" s="835">
        <v>2017</v>
      </c>
      <c r="AI26" s="836"/>
      <c r="AJ26" s="835">
        <v>2018</v>
      </c>
      <c r="AK26" s="836"/>
    </row>
    <row r="27" spans="1:37" ht="45" customHeight="1" x14ac:dyDescent="0.2">
      <c r="A27" s="583"/>
      <c r="B27" s="584" t="s">
        <v>301</v>
      </c>
      <c r="C27" s="585" t="s">
        <v>302</v>
      </c>
      <c r="D27" s="536" t="s">
        <v>94</v>
      </c>
      <c r="E27" s="585" t="s">
        <v>302</v>
      </c>
      <c r="F27" s="536" t="s">
        <v>94</v>
      </c>
      <c r="G27" s="586" t="s">
        <v>302</v>
      </c>
      <c r="H27" s="543" t="s">
        <v>94</v>
      </c>
      <c r="I27" s="583" t="s">
        <v>302</v>
      </c>
      <c r="J27" s="543" t="s">
        <v>94</v>
      </c>
      <c r="K27" s="583" t="s">
        <v>302</v>
      </c>
      <c r="L27" s="543" t="s">
        <v>94</v>
      </c>
      <c r="M27" s="583" t="s">
        <v>302</v>
      </c>
      <c r="N27" s="541" t="s">
        <v>94</v>
      </c>
      <c r="O27" s="583" t="s">
        <v>303</v>
      </c>
      <c r="P27" s="536" t="s">
        <v>94</v>
      </c>
      <c r="Q27" s="585" t="s">
        <v>302</v>
      </c>
      <c r="R27" s="536" t="s">
        <v>94</v>
      </c>
      <c r="S27" s="586" t="s">
        <v>302</v>
      </c>
      <c r="T27" s="536" t="s">
        <v>94</v>
      </c>
      <c r="U27" s="586" t="s">
        <v>302</v>
      </c>
      <c r="V27" s="536" t="s">
        <v>94</v>
      </c>
      <c r="W27" s="583" t="s">
        <v>302</v>
      </c>
      <c r="X27" s="543" t="s">
        <v>94</v>
      </c>
      <c r="Y27" s="583" t="s">
        <v>302</v>
      </c>
      <c r="Z27" s="587" t="s">
        <v>94</v>
      </c>
      <c r="AA27" s="588" t="s">
        <v>303</v>
      </c>
      <c r="AB27" s="543" t="s">
        <v>94</v>
      </c>
      <c r="AC27" s="583" t="s">
        <v>302</v>
      </c>
      <c r="AD27" s="543" t="s">
        <v>94</v>
      </c>
      <c r="AE27" s="583" t="s">
        <v>302</v>
      </c>
      <c r="AF27" s="543" t="s">
        <v>94</v>
      </c>
      <c r="AG27" s="583" t="s">
        <v>302</v>
      </c>
      <c r="AH27" s="543" t="s">
        <v>94</v>
      </c>
      <c r="AI27" s="583" t="s">
        <v>302</v>
      </c>
      <c r="AJ27" s="543" t="s">
        <v>94</v>
      </c>
      <c r="AK27" s="583" t="s">
        <v>302</v>
      </c>
    </row>
    <row r="28" spans="1:37" ht="15" customHeight="1" x14ac:dyDescent="0.2">
      <c r="A28" s="543" t="s">
        <v>16</v>
      </c>
      <c r="B28" s="537">
        <v>633.74</v>
      </c>
      <c r="C28" s="538">
        <v>426.24</v>
      </c>
      <c r="D28" s="539">
        <v>637.41999999999996</v>
      </c>
      <c r="E28" s="539">
        <v>426.62</v>
      </c>
      <c r="F28" s="539">
        <v>679.67</v>
      </c>
      <c r="G28" s="538">
        <v>431.88</v>
      </c>
      <c r="H28" s="539">
        <v>651.75</v>
      </c>
      <c r="I28" s="539">
        <v>392.48</v>
      </c>
      <c r="J28" s="589"/>
      <c r="K28" s="589"/>
      <c r="L28" s="589"/>
      <c r="M28" s="589"/>
      <c r="N28" s="589">
        <v>19276.259999999998</v>
      </c>
      <c r="O28" s="539">
        <v>12964.8</v>
      </c>
      <c r="P28" s="539">
        <v>19337.78</v>
      </c>
      <c r="Q28" s="539">
        <v>12942.55</v>
      </c>
      <c r="R28" s="539">
        <v>20409.849999999999</v>
      </c>
      <c r="S28" s="538">
        <v>13065.98</v>
      </c>
      <c r="T28" s="539">
        <v>14442.2</v>
      </c>
      <c r="U28" s="538">
        <v>8697.1</v>
      </c>
      <c r="V28" s="539"/>
      <c r="W28" s="538"/>
      <c r="X28" s="539"/>
      <c r="Y28" s="538"/>
      <c r="Z28" s="543">
        <v>231315.1</v>
      </c>
      <c r="AA28" s="543">
        <v>155577.60000000001</v>
      </c>
      <c r="AB28" s="543">
        <v>232053.4</v>
      </c>
      <c r="AC28" s="543">
        <v>155310.6</v>
      </c>
      <c r="AD28" s="543">
        <v>244918.15</v>
      </c>
      <c r="AE28" s="543">
        <v>156791.71</v>
      </c>
      <c r="AF28" s="539">
        <v>14442.2</v>
      </c>
      <c r="AG28" s="539">
        <v>8697.1</v>
      </c>
      <c r="AH28" s="544"/>
      <c r="AI28" s="544"/>
      <c r="AJ28" s="544"/>
      <c r="AK28" s="544"/>
    </row>
    <row r="29" spans="1:37" ht="15" customHeight="1" x14ac:dyDescent="0.2">
      <c r="A29" s="543" t="s">
        <v>17</v>
      </c>
      <c r="B29" s="545">
        <v>482.45</v>
      </c>
      <c r="C29" s="590">
        <v>276.89</v>
      </c>
      <c r="D29" s="546">
        <v>535.88</v>
      </c>
      <c r="E29" s="546">
        <v>313.81</v>
      </c>
      <c r="F29" s="546">
        <v>571.98</v>
      </c>
      <c r="G29" s="546">
        <v>335.07</v>
      </c>
      <c r="H29" s="547">
        <v>597.27</v>
      </c>
      <c r="I29" s="547">
        <v>323.01</v>
      </c>
      <c r="J29" s="591"/>
      <c r="K29" s="591"/>
      <c r="L29" s="591"/>
      <c r="M29" s="591"/>
      <c r="N29" s="592">
        <v>14714.73</v>
      </c>
      <c r="O29" s="593">
        <v>8443.32</v>
      </c>
      <c r="P29" s="594">
        <v>16344.34</v>
      </c>
      <c r="Q29" s="593">
        <v>9571.2099999999991</v>
      </c>
      <c r="R29" s="593">
        <v>17445.39</v>
      </c>
      <c r="S29" s="595">
        <v>10219.64</v>
      </c>
      <c r="T29" s="593">
        <v>18216.740000000002</v>
      </c>
      <c r="U29" s="595">
        <v>9851.81</v>
      </c>
      <c r="V29" s="593"/>
      <c r="W29" s="595"/>
      <c r="X29" s="593"/>
      <c r="Y29" s="595"/>
      <c r="Z29" s="550">
        <v>176576.8</v>
      </c>
      <c r="AA29" s="550">
        <v>127368</v>
      </c>
      <c r="AB29" s="550">
        <v>195596.2</v>
      </c>
      <c r="AC29" s="550">
        <v>114540.65</v>
      </c>
      <c r="AD29" s="543">
        <v>208772.7</v>
      </c>
      <c r="AE29" s="543">
        <v>122300.55</v>
      </c>
      <c r="AF29" s="543">
        <v>218600.82</v>
      </c>
      <c r="AG29" s="543">
        <v>118221.66</v>
      </c>
      <c r="AH29" s="544"/>
      <c r="AI29" s="544"/>
      <c r="AJ29" s="544"/>
      <c r="AK29" s="544"/>
    </row>
    <row r="30" spans="1:37" ht="15" customHeight="1" x14ac:dyDescent="0.2">
      <c r="A30" s="543" t="s">
        <v>18</v>
      </c>
      <c r="B30" s="551">
        <v>590.05999999999995</v>
      </c>
      <c r="C30" s="596">
        <v>379.87</v>
      </c>
      <c r="D30" s="552">
        <v>630.39</v>
      </c>
      <c r="E30" s="552">
        <v>402.01</v>
      </c>
      <c r="F30" s="552">
        <v>665.49</v>
      </c>
      <c r="G30" s="552">
        <v>408.49</v>
      </c>
      <c r="H30" s="553">
        <v>387.47</v>
      </c>
      <c r="I30" s="553">
        <v>218.31</v>
      </c>
      <c r="J30" s="597"/>
      <c r="K30" s="597"/>
      <c r="L30" s="597"/>
      <c r="M30" s="597"/>
      <c r="N30" s="264">
        <v>17701.8</v>
      </c>
      <c r="O30" s="265">
        <v>11396.1</v>
      </c>
      <c r="P30" s="265">
        <v>18911.7</v>
      </c>
      <c r="Q30" s="265">
        <v>12060.3</v>
      </c>
      <c r="R30" s="265">
        <v>19964.7</v>
      </c>
      <c r="S30" s="598">
        <v>12254.7</v>
      </c>
      <c r="T30" s="265">
        <v>11735.77</v>
      </c>
      <c r="U30" s="598">
        <v>6612.39</v>
      </c>
      <c r="V30" s="265"/>
      <c r="W30" s="598"/>
      <c r="X30" s="265"/>
      <c r="Y30" s="598"/>
      <c r="Z30" s="243">
        <v>212421.6</v>
      </c>
      <c r="AA30" s="243">
        <v>136753.20000000001</v>
      </c>
      <c r="AB30" s="243">
        <v>231674</v>
      </c>
      <c r="AC30" s="243">
        <v>147740</v>
      </c>
      <c r="AD30" s="243">
        <v>242903.85</v>
      </c>
      <c r="AE30" s="243">
        <v>149098.85</v>
      </c>
      <c r="AF30" s="243">
        <v>140829.21</v>
      </c>
      <c r="AG30" s="243">
        <v>79348.712</v>
      </c>
      <c r="AH30" s="544"/>
      <c r="AI30" s="544"/>
      <c r="AJ30" s="544"/>
      <c r="AK30" s="544"/>
    </row>
    <row r="31" spans="1:37" ht="15" customHeight="1" x14ac:dyDescent="0.2">
      <c r="A31" s="543" t="s">
        <v>19</v>
      </c>
      <c r="B31" s="554">
        <v>580.87</v>
      </c>
      <c r="C31" s="599">
        <v>332.23</v>
      </c>
      <c r="D31" s="555">
        <v>617.20000000000005</v>
      </c>
      <c r="E31" s="555">
        <v>331.7</v>
      </c>
      <c r="F31" s="555">
        <v>620.66</v>
      </c>
      <c r="G31" s="555">
        <v>329.3</v>
      </c>
      <c r="H31" s="556">
        <v>570.66</v>
      </c>
      <c r="I31" s="556">
        <v>254.27</v>
      </c>
      <c r="J31" s="567"/>
      <c r="K31" s="567"/>
      <c r="L31" s="567"/>
      <c r="M31" s="567"/>
      <c r="N31" s="589">
        <v>17668.13</v>
      </c>
      <c r="O31" s="539">
        <v>10105.33</v>
      </c>
      <c r="P31" s="555">
        <v>18225</v>
      </c>
      <c r="Q31" s="555">
        <v>10359</v>
      </c>
      <c r="R31" s="555">
        <v>18878.41</v>
      </c>
      <c r="S31" s="555">
        <v>10016.209999999999</v>
      </c>
      <c r="T31" s="556">
        <v>17405.13</v>
      </c>
      <c r="U31" s="555">
        <v>7755.23</v>
      </c>
      <c r="V31" s="556"/>
      <c r="W31" s="555"/>
      <c r="X31" s="556"/>
      <c r="Y31" s="555"/>
      <c r="Z31" s="543">
        <v>209113.2</v>
      </c>
      <c r="AA31" s="543">
        <v>119602.8</v>
      </c>
      <c r="AB31" s="543">
        <v>218005</v>
      </c>
      <c r="AC31" s="543">
        <v>123918</v>
      </c>
      <c r="AD31" s="543">
        <v>226540.9</v>
      </c>
      <c r="AE31" s="543">
        <v>120194.5</v>
      </c>
      <c r="AF31" s="543">
        <v>208861.56</v>
      </c>
      <c r="AG31" s="543">
        <v>93062.82</v>
      </c>
      <c r="AH31" s="544"/>
      <c r="AI31" s="544"/>
      <c r="AJ31" s="544"/>
      <c r="AK31" s="544"/>
    </row>
    <row r="32" spans="1:37" ht="15.75" customHeight="1" x14ac:dyDescent="0.2">
      <c r="A32" s="600" t="s">
        <v>20</v>
      </c>
      <c r="B32" s="601">
        <v>881.26</v>
      </c>
      <c r="C32" s="602">
        <v>646.95000000000005</v>
      </c>
      <c r="D32" s="603">
        <v>786.63</v>
      </c>
      <c r="E32" s="603">
        <v>627.25</v>
      </c>
      <c r="F32" s="603">
        <v>779.53</v>
      </c>
      <c r="G32" s="603">
        <v>603.14</v>
      </c>
      <c r="H32" s="604">
        <v>828.48</v>
      </c>
      <c r="I32" s="604">
        <v>627.41999999999996</v>
      </c>
      <c r="J32" s="605"/>
      <c r="K32" s="605"/>
      <c r="L32" s="605"/>
      <c r="M32" s="605"/>
      <c r="N32" s="606">
        <v>26825.09</v>
      </c>
      <c r="O32" s="607">
        <v>19676.25</v>
      </c>
      <c r="P32" s="607">
        <v>23926.66</v>
      </c>
      <c r="Q32" s="607">
        <v>19078.849999999999</v>
      </c>
      <c r="R32" s="607">
        <v>23710.7</v>
      </c>
      <c r="S32" s="608">
        <v>18345.509999999998</v>
      </c>
      <c r="T32" s="607">
        <v>25268.54</v>
      </c>
      <c r="U32" s="608">
        <v>19136.38</v>
      </c>
      <c r="V32" s="539"/>
      <c r="W32" s="538"/>
      <c r="X32" s="539"/>
      <c r="Y32" s="538"/>
      <c r="Z32" s="600">
        <v>321901.11</v>
      </c>
      <c r="AA32" s="600">
        <v>236315</v>
      </c>
      <c r="AB32" s="600">
        <v>288999.92</v>
      </c>
      <c r="AC32" s="600">
        <v>228946.28</v>
      </c>
      <c r="AD32" s="600">
        <v>284528.40000000002</v>
      </c>
      <c r="AE32" s="600">
        <v>220146.12</v>
      </c>
      <c r="AF32" s="600">
        <v>303222.53999999998</v>
      </c>
      <c r="AG32" s="600">
        <v>229636.61</v>
      </c>
      <c r="AH32" s="609"/>
      <c r="AI32" s="609"/>
      <c r="AJ32" s="609"/>
      <c r="AK32" s="609"/>
    </row>
    <row r="33" spans="1:37" ht="30.75" customHeight="1" x14ac:dyDescent="0.2">
      <c r="A33" s="610" t="s">
        <v>304</v>
      </c>
      <c r="B33" s="611">
        <f t="shared" ref="B33:AI33" si="3">(B28+B29+B30+B31+B32)/5</f>
        <v>633.67600000000004</v>
      </c>
      <c r="C33" s="611">
        <f t="shared" si="3"/>
        <v>412.43600000000004</v>
      </c>
      <c r="D33" s="611">
        <f t="shared" si="3"/>
        <v>641.50400000000013</v>
      </c>
      <c r="E33" s="611">
        <f t="shared" si="3"/>
        <v>420.27800000000008</v>
      </c>
      <c r="F33" s="611">
        <f t="shared" si="3"/>
        <v>663.46600000000001</v>
      </c>
      <c r="G33" s="612">
        <f t="shared" si="3"/>
        <v>421.57600000000002</v>
      </c>
      <c r="H33" s="613">
        <f t="shared" si="3"/>
        <v>607.12599999999998</v>
      </c>
      <c r="I33" s="613">
        <f t="shared" si="3"/>
        <v>363.09799999999996</v>
      </c>
      <c r="J33" s="613">
        <f t="shared" si="3"/>
        <v>0</v>
      </c>
      <c r="K33" s="613">
        <f>(K28+K29+K30+K31+K32)/5</f>
        <v>0</v>
      </c>
      <c r="L33" s="613"/>
      <c r="M33" s="613"/>
      <c r="N33" s="613">
        <f t="shared" si="3"/>
        <v>19237.201999999997</v>
      </c>
      <c r="O33" s="613">
        <f t="shared" si="3"/>
        <v>12517.16</v>
      </c>
      <c r="P33" s="613">
        <f t="shared" si="3"/>
        <v>19349.095999999998</v>
      </c>
      <c r="Q33" s="613">
        <f t="shared" si="3"/>
        <v>12802.382</v>
      </c>
      <c r="R33" s="613">
        <f t="shared" si="3"/>
        <v>20081.810000000001</v>
      </c>
      <c r="S33" s="613">
        <f t="shared" si="3"/>
        <v>12780.407999999999</v>
      </c>
      <c r="T33" s="613">
        <f t="shared" si="3"/>
        <v>17413.675999999999</v>
      </c>
      <c r="U33" s="614">
        <f t="shared" si="3"/>
        <v>10410.582</v>
      </c>
      <c r="V33" s="613">
        <f t="shared" si="3"/>
        <v>0</v>
      </c>
      <c r="W33" s="614">
        <f t="shared" si="3"/>
        <v>0</v>
      </c>
      <c r="X33" s="613"/>
      <c r="Y33" s="614"/>
      <c r="Z33" s="611">
        <f t="shared" si="3"/>
        <v>230265.56200000001</v>
      </c>
      <c r="AA33" s="613">
        <f t="shared" si="3"/>
        <v>155123.32</v>
      </c>
      <c r="AB33" s="613">
        <f t="shared" si="3"/>
        <v>233265.704</v>
      </c>
      <c r="AC33" s="613">
        <f t="shared" si="3"/>
        <v>154091.106</v>
      </c>
      <c r="AD33" s="613">
        <f t="shared" si="3"/>
        <v>241532.79999999999</v>
      </c>
      <c r="AE33" s="613">
        <f t="shared" si="3"/>
        <v>153706.34599999999</v>
      </c>
      <c r="AF33" s="613">
        <f t="shared" si="3"/>
        <v>177191.266</v>
      </c>
      <c r="AG33" s="613">
        <f t="shared" si="3"/>
        <v>105793.38039999999</v>
      </c>
      <c r="AH33" s="613">
        <f t="shared" si="3"/>
        <v>0</v>
      </c>
      <c r="AI33" s="613">
        <f t="shared" si="3"/>
        <v>0</v>
      </c>
      <c r="AJ33" s="613"/>
      <c r="AK33" s="613"/>
    </row>
    <row r="34" spans="1:37" ht="14.25" customHeight="1" x14ac:dyDescent="0.2">
      <c r="A34" s="615"/>
      <c r="B34" s="616"/>
      <c r="C34" s="617"/>
      <c r="D34" s="618"/>
      <c r="E34" s="618"/>
      <c r="F34" s="618"/>
      <c r="G34" s="618"/>
      <c r="H34" s="619"/>
      <c r="I34" s="619"/>
      <c r="J34" s="620"/>
      <c r="K34" s="620"/>
      <c r="L34" s="620"/>
      <c r="M34" s="620"/>
      <c r="N34" s="621"/>
      <c r="O34" s="622"/>
      <c r="P34" s="622"/>
      <c r="Q34" s="622"/>
      <c r="R34" s="622"/>
      <c r="S34" s="623"/>
      <c r="T34" s="622"/>
      <c r="U34" s="623"/>
      <c r="V34" s="539"/>
      <c r="W34" s="538"/>
      <c r="X34" s="539"/>
      <c r="Y34" s="538"/>
      <c r="Z34" s="615"/>
      <c r="AA34" s="615"/>
      <c r="AB34" s="615"/>
      <c r="AC34" s="615"/>
      <c r="AD34" s="615"/>
      <c r="AE34" s="615"/>
      <c r="AF34" s="615"/>
      <c r="AG34" s="615"/>
      <c r="AH34" s="624"/>
      <c r="AI34" s="624"/>
      <c r="AJ34" s="624"/>
      <c r="AK34" s="624"/>
    </row>
    <row r="35" spans="1:37" ht="14.25" customHeight="1" x14ac:dyDescent="0.2">
      <c r="A35" s="543" t="s">
        <v>22</v>
      </c>
      <c r="B35" s="568">
        <v>598.80999999999995</v>
      </c>
      <c r="C35" s="625">
        <v>419.61</v>
      </c>
      <c r="D35" s="569">
        <v>687.85</v>
      </c>
      <c r="E35" s="569">
        <v>435.36</v>
      </c>
      <c r="F35" s="569">
        <v>745.67</v>
      </c>
      <c r="G35" s="569">
        <v>427.4</v>
      </c>
      <c r="H35" s="570">
        <v>773.42</v>
      </c>
      <c r="I35" s="570">
        <v>407.23</v>
      </c>
      <c r="J35" s="626"/>
      <c r="K35" s="626"/>
      <c r="L35" s="626"/>
      <c r="M35" s="626"/>
      <c r="N35" s="627">
        <v>18216.84</v>
      </c>
      <c r="O35" s="628">
        <v>12763.14</v>
      </c>
      <c r="P35" s="628">
        <v>20925.919999999998</v>
      </c>
      <c r="Q35" s="628">
        <v>12940.4</v>
      </c>
      <c r="R35" s="628">
        <v>22470.13</v>
      </c>
      <c r="S35" s="629">
        <v>12879.22</v>
      </c>
      <c r="T35" s="628">
        <v>23202.6</v>
      </c>
      <c r="U35" s="629">
        <v>12216.9</v>
      </c>
      <c r="V35" s="628"/>
      <c r="W35" s="629"/>
      <c r="X35" s="628"/>
      <c r="Y35" s="629"/>
      <c r="Z35" s="630">
        <v>218565.65</v>
      </c>
      <c r="AA35" s="630">
        <v>153157.65</v>
      </c>
      <c r="AB35" s="630">
        <v>251111.1</v>
      </c>
      <c r="AC35" s="630">
        <v>155284.76</v>
      </c>
      <c r="AD35" s="543">
        <v>269641.58</v>
      </c>
      <c r="AE35" s="543">
        <v>154550.59</v>
      </c>
      <c r="AF35" s="543">
        <v>283074.74</v>
      </c>
      <c r="AG35" s="543">
        <v>149046.51999999999</v>
      </c>
      <c r="AH35" s="544"/>
      <c r="AI35" s="544"/>
      <c r="AJ35" s="544"/>
      <c r="AK35" s="544"/>
    </row>
    <row r="36" spans="1:37" ht="14.25" customHeight="1" x14ac:dyDescent="0.2">
      <c r="A36" s="543" t="s">
        <v>23</v>
      </c>
      <c r="B36" s="554">
        <v>594.13</v>
      </c>
      <c r="C36" s="599">
        <v>413</v>
      </c>
      <c r="D36" s="555"/>
      <c r="E36" s="555"/>
      <c r="F36" s="555">
        <v>700.1</v>
      </c>
      <c r="G36" s="555">
        <v>430.6</v>
      </c>
      <c r="H36" s="556">
        <v>699.12</v>
      </c>
      <c r="I36" s="556">
        <v>411.88</v>
      </c>
      <c r="J36" s="567"/>
      <c r="K36" s="567"/>
      <c r="L36" s="567"/>
      <c r="M36" s="567"/>
      <c r="N36" s="589"/>
      <c r="O36" s="539"/>
      <c r="P36" s="539"/>
      <c r="Q36" s="539"/>
      <c r="R36" s="539"/>
      <c r="S36" s="538"/>
      <c r="T36" s="539"/>
      <c r="U36" s="538"/>
      <c r="V36" s="539"/>
      <c r="W36" s="538"/>
      <c r="X36" s="539"/>
      <c r="Y36" s="538"/>
      <c r="Z36" s="543">
        <v>216857.45</v>
      </c>
      <c r="AA36" s="543">
        <v>150745</v>
      </c>
      <c r="AB36" s="543"/>
      <c r="AC36" s="543"/>
      <c r="AD36" s="543"/>
      <c r="AE36" s="543"/>
      <c r="AF36" s="543"/>
      <c r="AG36" s="543"/>
      <c r="AH36" s="544"/>
      <c r="AI36" s="544"/>
      <c r="AJ36" s="544"/>
      <c r="AK36" s="544"/>
    </row>
    <row r="37" spans="1:37" s="574" customFormat="1" x14ac:dyDescent="0.2">
      <c r="A37" s="543" t="s">
        <v>24</v>
      </c>
      <c r="B37" s="554">
        <v>618.07000000000005</v>
      </c>
      <c r="C37" s="599">
        <v>167.57</v>
      </c>
      <c r="D37" s="555">
        <v>668.24</v>
      </c>
      <c r="E37" s="555">
        <v>442.8</v>
      </c>
      <c r="F37" s="555">
        <v>687.57</v>
      </c>
      <c r="G37" s="555">
        <v>212.34</v>
      </c>
      <c r="H37" s="556">
        <v>688.18</v>
      </c>
      <c r="I37" s="556">
        <v>101.2</v>
      </c>
      <c r="J37" s="565">
        <v>702.73</v>
      </c>
      <c r="K37" s="565">
        <v>393.29</v>
      </c>
      <c r="L37" s="565">
        <v>781.5</v>
      </c>
      <c r="M37" s="565">
        <v>425.11</v>
      </c>
      <c r="N37" s="589">
        <f t="shared" ref="N37:U37" si="4">B37*365/12</f>
        <v>18799.629166666669</v>
      </c>
      <c r="O37" s="539">
        <f t="shared" si="4"/>
        <v>5096.9208333333327</v>
      </c>
      <c r="P37" s="539">
        <f t="shared" si="4"/>
        <v>20325.633333333335</v>
      </c>
      <c r="Q37" s="539">
        <f t="shared" si="4"/>
        <v>13468.5</v>
      </c>
      <c r="R37" s="539">
        <f t="shared" si="4"/>
        <v>20913.587500000001</v>
      </c>
      <c r="S37" s="538">
        <f t="shared" si="4"/>
        <v>6458.6750000000002</v>
      </c>
      <c r="T37" s="539">
        <f t="shared" si="4"/>
        <v>20932.141666666666</v>
      </c>
      <c r="U37" s="538">
        <f t="shared" si="4"/>
        <v>3078.1666666666665</v>
      </c>
      <c r="V37" s="539">
        <v>21374.95</v>
      </c>
      <c r="W37" s="538">
        <v>11962.45</v>
      </c>
      <c r="X37" s="539">
        <f>L37*365/12</f>
        <v>23770.625</v>
      </c>
      <c r="Y37" s="539">
        <f>M37*365/12</f>
        <v>12930.429166666667</v>
      </c>
      <c r="Z37" s="543">
        <f t="shared" ref="Z37:AK37" si="5">N37*12</f>
        <v>225595.55000000005</v>
      </c>
      <c r="AA37" s="543">
        <f t="shared" si="5"/>
        <v>61163.049999999988</v>
      </c>
      <c r="AB37" s="543">
        <f t="shared" si="5"/>
        <v>243907.60000000003</v>
      </c>
      <c r="AC37" s="543">
        <f t="shared" si="5"/>
        <v>161622</v>
      </c>
      <c r="AD37" s="543">
        <f t="shared" si="5"/>
        <v>250963.05000000002</v>
      </c>
      <c r="AE37" s="543">
        <f t="shared" si="5"/>
        <v>77504.100000000006</v>
      </c>
      <c r="AF37" s="543">
        <f t="shared" si="5"/>
        <v>251185.7</v>
      </c>
      <c r="AG37" s="543">
        <f t="shared" si="5"/>
        <v>36938</v>
      </c>
      <c r="AH37" s="543">
        <f t="shared" si="5"/>
        <v>256499.40000000002</v>
      </c>
      <c r="AI37" s="543">
        <f t="shared" si="5"/>
        <v>143549.40000000002</v>
      </c>
      <c r="AJ37" s="543">
        <f t="shared" si="5"/>
        <v>285247.5</v>
      </c>
      <c r="AK37" s="543">
        <f t="shared" si="5"/>
        <v>155165.15</v>
      </c>
    </row>
    <row r="38" spans="1:37" ht="14.25" customHeight="1" x14ac:dyDescent="0.2">
      <c r="A38" s="543" t="s">
        <v>25</v>
      </c>
      <c r="B38" s="551">
        <v>642.71</v>
      </c>
      <c r="C38" s="596">
        <v>491.8</v>
      </c>
      <c r="D38" s="552">
        <v>686.72</v>
      </c>
      <c r="E38" s="552">
        <v>488.28</v>
      </c>
      <c r="F38" s="552"/>
      <c r="G38" s="552"/>
      <c r="H38" s="553">
        <v>237.85</v>
      </c>
      <c r="I38" s="553">
        <v>134.02000000000001</v>
      </c>
      <c r="J38" s="597"/>
      <c r="K38" s="597"/>
      <c r="L38" s="597"/>
      <c r="M38" s="597"/>
      <c r="N38" s="264">
        <v>19281.29</v>
      </c>
      <c r="O38" s="265">
        <v>13554.11</v>
      </c>
      <c r="P38" s="265">
        <v>20601.560000000001</v>
      </c>
      <c r="Q38" s="265">
        <v>14648.51</v>
      </c>
      <c r="R38" s="265"/>
      <c r="S38" s="598"/>
      <c r="T38" s="265">
        <v>7204.13</v>
      </c>
      <c r="U38" s="598">
        <v>4059.09</v>
      </c>
      <c r="V38" s="265"/>
      <c r="W38" s="598"/>
      <c r="X38" s="265"/>
      <c r="Y38" s="598"/>
      <c r="Z38" s="243">
        <v>234589.15</v>
      </c>
      <c r="AA38" s="243">
        <v>179507</v>
      </c>
      <c r="AB38" s="243">
        <v>247218.72</v>
      </c>
      <c r="AC38" s="243">
        <v>175782.12</v>
      </c>
      <c r="AD38" s="243"/>
      <c r="AE38" s="243"/>
      <c r="AF38" s="243">
        <v>86449.61</v>
      </c>
      <c r="AG38" s="243">
        <v>48709.11</v>
      </c>
      <c r="AH38" s="544"/>
      <c r="AI38" s="544"/>
      <c r="AJ38" s="544"/>
      <c r="AK38" s="544"/>
    </row>
    <row r="39" spans="1:37" ht="14.25" customHeight="1" x14ac:dyDescent="0.2">
      <c r="A39" s="543" t="s">
        <v>27</v>
      </c>
      <c r="B39" s="554">
        <v>649.27</v>
      </c>
      <c r="C39" s="599">
        <v>467.77</v>
      </c>
      <c r="D39" s="555">
        <v>685.38</v>
      </c>
      <c r="E39" s="555">
        <v>479.72</v>
      </c>
      <c r="F39" s="555">
        <v>754.55</v>
      </c>
      <c r="G39" s="555">
        <v>454.13</v>
      </c>
      <c r="H39" s="556">
        <v>699.62</v>
      </c>
      <c r="I39" s="556">
        <v>397.69</v>
      </c>
      <c r="J39" s="567"/>
      <c r="K39" s="567"/>
      <c r="L39" s="567"/>
      <c r="M39" s="567"/>
      <c r="N39" s="567">
        <v>19478.099999999999</v>
      </c>
      <c r="O39" s="556">
        <v>14033.1</v>
      </c>
      <c r="P39" s="556">
        <v>20561.400000000001</v>
      </c>
      <c r="Q39" s="556">
        <v>14391.6</v>
      </c>
      <c r="R39" s="556">
        <v>22636.5</v>
      </c>
      <c r="S39" s="555">
        <v>13623.9</v>
      </c>
      <c r="T39" s="556">
        <v>20988.6</v>
      </c>
      <c r="U39" s="555">
        <v>11930.7</v>
      </c>
      <c r="V39" s="556"/>
      <c r="W39" s="555"/>
      <c r="X39" s="556"/>
      <c r="Y39" s="555"/>
      <c r="Z39" s="543">
        <v>236983.55</v>
      </c>
      <c r="AA39" s="543">
        <v>170736.05</v>
      </c>
      <c r="AB39" s="543">
        <v>246736.8</v>
      </c>
      <c r="AC39" s="543">
        <v>172699.2</v>
      </c>
      <c r="AD39" s="543">
        <v>275410.75</v>
      </c>
      <c r="AE39" s="543">
        <v>165757.45000000001</v>
      </c>
      <c r="AF39" s="543">
        <v>256060.92</v>
      </c>
      <c r="AG39" s="543">
        <v>145554.54</v>
      </c>
      <c r="AH39" s="544"/>
      <c r="AI39" s="544"/>
      <c r="AJ39" s="544"/>
      <c r="AK39" s="544"/>
    </row>
    <row r="40" spans="1:37" ht="30" customHeight="1" x14ac:dyDescent="0.2">
      <c r="A40" s="588" t="s">
        <v>305</v>
      </c>
      <c r="B40" s="560">
        <f t="shared" ref="B40:AK40" si="6">(B34+B35+B36+B37+B38+B39)/6</f>
        <v>517.16500000000008</v>
      </c>
      <c r="C40" s="631">
        <f t="shared" si="6"/>
        <v>326.625</v>
      </c>
      <c r="D40" s="560">
        <f t="shared" si="6"/>
        <v>454.69833333333332</v>
      </c>
      <c r="E40" s="560">
        <f t="shared" si="6"/>
        <v>307.69333333333333</v>
      </c>
      <c r="F40" s="560">
        <f t="shared" si="6"/>
        <v>481.31500000000005</v>
      </c>
      <c r="G40" s="563">
        <f t="shared" si="6"/>
        <v>254.07833333333329</v>
      </c>
      <c r="H40" s="562">
        <f t="shared" si="6"/>
        <v>516.3649999999999</v>
      </c>
      <c r="I40" s="562">
        <f t="shared" si="6"/>
        <v>242.00333333333336</v>
      </c>
      <c r="J40" s="562">
        <f t="shared" si="6"/>
        <v>117.12166666666667</v>
      </c>
      <c r="K40" s="562">
        <f t="shared" si="6"/>
        <v>65.548333333333332</v>
      </c>
      <c r="L40" s="562">
        <f t="shared" si="6"/>
        <v>130.25</v>
      </c>
      <c r="M40" s="562">
        <f t="shared" si="6"/>
        <v>70.851666666666674</v>
      </c>
      <c r="N40" s="562">
        <f t="shared" si="6"/>
        <v>12629.309861111111</v>
      </c>
      <c r="O40" s="562">
        <f t="shared" si="6"/>
        <v>7574.5451388888896</v>
      </c>
      <c r="P40" s="562">
        <f t="shared" si="6"/>
        <v>13735.752222222223</v>
      </c>
      <c r="Q40" s="562">
        <f t="shared" si="6"/>
        <v>9241.501666666667</v>
      </c>
      <c r="R40" s="562">
        <f t="shared" si="6"/>
        <v>11003.369583333333</v>
      </c>
      <c r="S40" s="562">
        <f t="shared" si="6"/>
        <v>5493.6324999999997</v>
      </c>
      <c r="T40" s="562">
        <f t="shared" si="6"/>
        <v>12054.57861111111</v>
      </c>
      <c r="U40" s="564">
        <f t="shared" si="6"/>
        <v>5214.1427777777781</v>
      </c>
      <c r="V40" s="562">
        <f t="shared" si="6"/>
        <v>3562.4916666666668</v>
      </c>
      <c r="W40" s="564">
        <f t="shared" si="6"/>
        <v>1993.7416666666668</v>
      </c>
      <c r="X40" s="562"/>
      <c r="Y40" s="564"/>
      <c r="Z40" s="562">
        <f t="shared" si="6"/>
        <v>188765.22500000001</v>
      </c>
      <c r="AA40" s="562">
        <f t="shared" si="6"/>
        <v>119218.125</v>
      </c>
      <c r="AB40" s="562">
        <f t="shared" si="6"/>
        <v>164829.03666666665</v>
      </c>
      <c r="AC40" s="562">
        <f t="shared" si="6"/>
        <v>110898.01333333335</v>
      </c>
      <c r="AD40" s="562">
        <f t="shared" si="6"/>
        <v>132669.23000000001</v>
      </c>
      <c r="AE40" s="562">
        <f t="shared" si="6"/>
        <v>66302.023333333331</v>
      </c>
      <c r="AF40" s="562">
        <f t="shared" si="6"/>
        <v>146128.495</v>
      </c>
      <c r="AG40" s="562">
        <f t="shared" si="6"/>
        <v>63374.695000000007</v>
      </c>
      <c r="AH40" s="562">
        <f t="shared" si="6"/>
        <v>42749.9</v>
      </c>
      <c r="AI40" s="562">
        <f t="shared" si="6"/>
        <v>23924.900000000005</v>
      </c>
      <c r="AJ40" s="562">
        <f t="shared" si="6"/>
        <v>47541.25</v>
      </c>
      <c r="AK40" s="562">
        <f t="shared" si="6"/>
        <v>25860.858333333334</v>
      </c>
    </row>
    <row r="41" spans="1:37" ht="30.75" customHeight="1" x14ac:dyDescent="0.2">
      <c r="A41" s="632" t="s">
        <v>306</v>
      </c>
      <c r="B41" s="578">
        <f>(B33+B40)/2</f>
        <v>575.42050000000006</v>
      </c>
      <c r="C41" s="579">
        <f>(C33+C40)/2</f>
        <v>369.53050000000002</v>
      </c>
      <c r="D41" s="578">
        <f>(D33+D40)/2</f>
        <v>548.1011666666667</v>
      </c>
      <c r="E41" s="579">
        <f>(E33+E40)/2</f>
        <v>363.9856666666667</v>
      </c>
      <c r="F41" s="560">
        <f>(F35+F36+F37+F38+F39+F40)/6</f>
        <v>561.53416666666669</v>
      </c>
      <c r="G41" s="579">
        <f>(G33+G40)/2</f>
        <v>337.82716666666664</v>
      </c>
      <c r="H41" s="562">
        <f>(H35+H36+H37+H38+H39+H40)/6</f>
        <v>602.42583333333323</v>
      </c>
      <c r="I41" s="562">
        <f>(I33+I40)/2</f>
        <v>302.55066666666664</v>
      </c>
      <c r="J41" s="562">
        <f>(J35+J36+J37+J38+J39+J40)/6</f>
        <v>136.64194444444445</v>
      </c>
      <c r="K41" s="562">
        <f>(K33+K40)/2</f>
        <v>32.774166666666666</v>
      </c>
      <c r="L41" s="562">
        <f>(L33+L40)/2</f>
        <v>65.125</v>
      </c>
      <c r="M41" s="562">
        <f>(M33+M40)/2</f>
        <v>35.425833333333337</v>
      </c>
      <c r="N41" s="562">
        <f t="shared" ref="N41:AI41" si="7">(N33+N40)/2</f>
        <v>15933.255930555555</v>
      </c>
      <c r="O41" s="562">
        <f t="shared" si="7"/>
        <v>10045.852569444445</v>
      </c>
      <c r="P41" s="562">
        <f t="shared" si="7"/>
        <v>16542.424111111111</v>
      </c>
      <c r="Q41" s="562">
        <f t="shared" si="7"/>
        <v>11021.941833333334</v>
      </c>
      <c r="R41" s="562">
        <f t="shared" si="7"/>
        <v>15542.589791666667</v>
      </c>
      <c r="S41" s="562">
        <f t="shared" si="7"/>
        <v>9137.0202499999996</v>
      </c>
      <c r="T41" s="562">
        <f t="shared" si="7"/>
        <v>14734.127305555554</v>
      </c>
      <c r="U41" s="564">
        <f t="shared" si="7"/>
        <v>7812.3623888888887</v>
      </c>
      <c r="V41" s="562">
        <f t="shared" si="7"/>
        <v>1781.2458333333334</v>
      </c>
      <c r="W41" s="564">
        <f t="shared" si="7"/>
        <v>996.87083333333339</v>
      </c>
      <c r="X41" s="562"/>
      <c r="Y41" s="564"/>
      <c r="Z41" s="562">
        <f t="shared" si="7"/>
        <v>209515.39350000001</v>
      </c>
      <c r="AA41" s="562">
        <f t="shared" si="7"/>
        <v>137170.7225</v>
      </c>
      <c r="AB41" s="562">
        <f t="shared" si="7"/>
        <v>199047.37033333333</v>
      </c>
      <c r="AC41" s="562">
        <f t="shared" si="7"/>
        <v>132494.55966666667</v>
      </c>
      <c r="AD41" s="562">
        <f t="shared" si="7"/>
        <v>187101.01500000001</v>
      </c>
      <c r="AE41" s="562">
        <f t="shared" si="7"/>
        <v>110004.18466666667</v>
      </c>
      <c r="AF41" s="562">
        <f t="shared" si="7"/>
        <v>161659.8805</v>
      </c>
      <c r="AG41" s="562">
        <f t="shared" si="7"/>
        <v>84584.037700000001</v>
      </c>
      <c r="AH41" s="562">
        <f t="shared" si="7"/>
        <v>21374.95</v>
      </c>
      <c r="AI41" s="562">
        <f t="shared" si="7"/>
        <v>11962.450000000003</v>
      </c>
      <c r="AJ41" s="562"/>
      <c r="AK41" s="562"/>
    </row>
    <row r="42" spans="1:37" ht="14.25" customHeight="1" x14ac:dyDescent="0.2">
      <c r="A42" s="140"/>
      <c r="B42" s="522"/>
      <c r="C42" s="522"/>
      <c r="D42" s="522"/>
      <c r="E42" s="522"/>
      <c r="F42" s="522"/>
      <c r="G42" s="522"/>
      <c r="H42" s="522"/>
      <c r="I42" s="522"/>
      <c r="J42" s="522"/>
      <c r="K42" s="522"/>
      <c r="L42" s="522"/>
      <c r="M42" s="522"/>
      <c r="N42" s="522"/>
      <c r="O42" s="522"/>
      <c r="P42" s="522"/>
      <c r="Q42" s="522"/>
      <c r="R42" s="522"/>
      <c r="S42" s="522"/>
      <c r="T42" s="522"/>
      <c r="U42" s="522"/>
      <c r="V42" s="522"/>
      <c r="W42" s="522"/>
      <c r="X42" s="522"/>
      <c r="Y42" s="522"/>
      <c r="Z42" s="522"/>
      <c r="AA42" s="522"/>
      <c r="AB42" s="522"/>
      <c r="AC42" s="522"/>
      <c r="AD42" s="522"/>
      <c r="AE42" s="522"/>
      <c r="AF42" s="522"/>
      <c r="AG42" s="522"/>
    </row>
  </sheetData>
  <mergeCells count="39">
    <mergeCell ref="Z25:AK25"/>
    <mergeCell ref="AH4:AI4"/>
    <mergeCell ref="B25:K25"/>
    <mergeCell ref="J26:K26"/>
    <mergeCell ref="V26:W26"/>
    <mergeCell ref="N25:W25"/>
    <mergeCell ref="AH26:AI26"/>
    <mergeCell ref="T26:U26"/>
    <mergeCell ref="R26:S26"/>
    <mergeCell ref="AB4:AC4"/>
    <mergeCell ref="P26:Q26"/>
    <mergeCell ref="L4:M4"/>
    <mergeCell ref="L26:M26"/>
    <mergeCell ref="AF4:AG4"/>
    <mergeCell ref="AD26:AE26"/>
    <mergeCell ref="Z26:AA26"/>
    <mergeCell ref="B3:K3"/>
    <mergeCell ref="H26:I26"/>
    <mergeCell ref="F26:G26"/>
    <mergeCell ref="H4:I4"/>
    <mergeCell ref="F4:G4"/>
    <mergeCell ref="D4:E4"/>
    <mergeCell ref="J4:K4"/>
    <mergeCell ref="AB26:AC26"/>
    <mergeCell ref="AJ4:AK4"/>
    <mergeCell ref="AJ26:AK26"/>
    <mergeCell ref="Z3:AK3"/>
    <mergeCell ref="X4:Y4"/>
    <mergeCell ref="X26:Y26"/>
    <mergeCell ref="N3:Y3"/>
    <mergeCell ref="N4:O4"/>
    <mergeCell ref="V4:W4"/>
    <mergeCell ref="AD4:AE4"/>
    <mergeCell ref="AF26:AG26"/>
    <mergeCell ref="R4:S4"/>
    <mergeCell ref="Z4:AA4"/>
    <mergeCell ref="T4:U4"/>
    <mergeCell ref="N26:O26"/>
    <mergeCell ref="P4:Q4"/>
  </mergeCells>
  <pageMargins left="0.748031" right="0.748031" top="0.9842519999999999" bottom="0.9842519999999999" header="0.51181100000000002" footer="0.51181100000000002"/>
  <pageSetup paperSize="9" scale="90" orientation="landscape" horizontalDpi="120" verticalDpi="14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B19" sqref="B19"/>
    </sheetView>
  </sheetViews>
  <sheetFormatPr defaultRowHeight="12.75" customHeight="1" x14ac:dyDescent="0.2"/>
  <cols>
    <col min="1" max="1" width="6.140625" customWidth="1"/>
    <col min="2" max="2" width="20.85546875" customWidth="1"/>
    <col min="3" max="3" width="5.85546875" customWidth="1"/>
    <col min="4" max="4" width="6" customWidth="1"/>
    <col min="5" max="5" width="6.85546875" customWidth="1"/>
    <col min="6" max="6" width="7.140625" customWidth="1"/>
    <col min="7" max="7" width="6.42578125" customWidth="1"/>
    <col min="8" max="9" width="6.85546875" customWidth="1"/>
    <col min="10" max="10" width="6.140625" customWidth="1"/>
    <col min="11" max="11" width="7.85546875" customWidth="1"/>
    <col min="12" max="12" width="7.42578125" customWidth="1"/>
    <col min="13" max="13" width="6" customWidth="1"/>
    <col min="14" max="14" width="8.140625" customWidth="1"/>
    <col min="15" max="16" width="7.28515625" customWidth="1"/>
    <col min="17" max="17" width="7.5703125" customWidth="1"/>
    <col min="18" max="18" width="6.85546875" customWidth="1"/>
  </cols>
  <sheetData>
    <row r="1" spans="1:19" ht="15.75" customHeight="1" x14ac:dyDescent="0.25">
      <c r="B1" s="266" t="s">
        <v>311</v>
      </c>
    </row>
    <row r="2" spans="1:19" ht="12.75" customHeight="1" x14ac:dyDescent="0.2">
      <c r="A2" s="853" t="s">
        <v>312</v>
      </c>
      <c r="B2" s="853"/>
      <c r="C2" s="853"/>
      <c r="D2" s="853"/>
      <c r="E2" s="853"/>
      <c r="F2" s="853"/>
      <c r="G2" s="853"/>
      <c r="H2" s="853"/>
      <c r="I2" s="853"/>
      <c r="J2" s="853"/>
      <c r="K2" s="853"/>
      <c r="L2" s="853"/>
      <c r="M2" s="853"/>
      <c r="N2" s="853"/>
      <c r="O2" s="853"/>
      <c r="P2" s="853"/>
      <c r="Q2" s="853"/>
      <c r="R2" s="853"/>
    </row>
    <row r="3" spans="1:19" ht="16.5" customHeight="1" x14ac:dyDescent="0.2"/>
    <row r="4" spans="1:19" s="101" customFormat="1" x14ac:dyDescent="0.2">
      <c r="A4" s="633"/>
      <c r="B4" s="634"/>
      <c r="C4" s="523" t="s">
        <v>313</v>
      </c>
      <c r="D4" s="635"/>
      <c r="E4" s="636"/>
      <c r="F4" s="854" t="s">
        <v>314</v>
      </c>
      <c r="G4" s="855"/>
      <c r="H4" s="856"/>
      <c r="I4" s="854" t="s">
        <v>315</v>
      </c>
      <c r="J4" s="855"/>
      <c r="K4" s="856"/>
      <c r="L4" s="854" t="s">
        <v>316</v>
      </c>
      <c r="M4" s="855"/>
      <c r="N4" s="856"/>
      <c r="O4" s="855" t="s">
        <v>317</v>
      </c>
      <c r="P4" s="855"/>
      <c r="Q4" s="855"/>
      <c r="R4" s="857"/>
    </row>
    <row r="5" spans="1:19" s="101" customFormat="1" ht="113.25" customHeight="1" x14ac:dyDescent="0.2">
      <c r="A5" s="637" t="s">
        <v>145</v>
      </c>
      <c r="B5" s="638" t="s">
        <v>7</v>
      </c>
      <c r="C5" s="639" t="s">
        <v>318</v>
      </c>
      <c r="D5" s="640" t="s">
        <v>176</v>
      </c>
      <c r="E5" s="641" t="s">
        <v>178</v>
      </c>
      <c r="F5" s="642" t="s">
        <v>318</v>
      </c>
      <c r="G5" s="640" t="s">
        <v>176</v>
      </c>
      <c r="H5" s="643" t="s">
        <v>178</v>
      </c>
      <c r="I5" s="639" t="s">
        <v>318</v>
      </c>
      <c r="J5" s="640" t="s">
        <v>176</v>
      </c>
      <c r="K5" s="641" t="s">
        <v>178</v>
      </c>
      <c r="L5" s="642" t="s">
        <v>318</v>
      </c>
      <c r="M5" s="640" t="s">
        <v>176</v>
      </c>
      <c r="N5" s="643" t="s">
        <v>178</v>
      </c>
      <c r="O5" s="640" t="s">
        <v>319</v>
      </c>
      <c r="P5" s="643" t="s">
        <v>320</v>
      </c>
      <c r="Q5" s="644" t="s">
        <v>321</v>
      </c>
      <c r="R5" s="645" t="s">
        <v>322</v>
      </c>
    </row>
    <row r="6" spans="1:19" s="101" customFormat="1" ht="14.25" x14ac:dyDescent="0.2">
      <c r="A6" s="637">
        <v>1</v>
      </c>
      <c r="B6" s="646" t="s">
        <v>16</v>
      </c>
      <c r="C6" s="647"/>
      <c r="D6" s="259"/>
      <c r="E6" s="648"/>
      <c r="F6" s="649"/>
      <c r="G6" s="650"/>
      <c r="H6" s="208"/>
      <c r="I6" s="651"/>
      <c r="J6" s="650"/>
      <c r="K6" s="648"/>
      <c r="L6" s="652"/>
      <c r="M6" s="653"/>
      <c r="N6" s="208"/>
      <c r="O6" s="653"/>
      <c r="P6" s="533"/>
      <c r="Q6" s="654"/>
      <c r="R6" s="655"/>
    </row>
    <row r="7" spans="1:19" s="101" customFormat="1" ht="15" x14ac:dyDescent="0.25">
      <c r="A7" s="637">
        <v>2</v>
      </c>
      <c r="B7" s="646" t="s">
        <v>17</v>
      </c>
      <c r="C7" s="656"/>
      <c r="D7" s="657"/>
      <c r="E7" s="658"/>
      <c r="F7" s="659"/>
      <c r="G7" s="657"/>
      <c r="H7" s="660"/>
      <c r="I7" s="661"/>
      <c r="J7" s="657"/>
      <c r="K7" s="662"/>
      <c r="L7" s="663"/>
      <c r="M7" s="664"/>
      <c r="N7" s="660"/>
      <c r="O7" s="665"/>
      <c r="P7" s="663"/>
      <c r="Q7" s="666"/>
      <c r="R7" s="667"/>
    </row>
    <row r="8" spans="1:19" s="101" customFormat="1" ht="14.25" x14ac:dyDescent="0.2">
      <c r="A8" s="637">
        <v>3</v>
      </c>
      <c r="B8" s="646" t="s">
        <v>18</v>
      </c>
      <c r="C8" s="651"/>
      <c r="D8" s="650"/>
      <c r="E8" s="668"/>
      <c r="F8" s="649"/>
      <c r="G8" s="650"/>
      <c r="H8" s="208"/>
      <c r="I8" s="651"/>
      <c r="J8" s="669"/>
      <c r="K8" s="670"/>
      <c r="L8" s="652"/>
      <c r="M8" s="653"/>
      <c r="N8" s="208"/>
      <c r="O8" s="653"/>
      <c r="P8" s="533"/>
      <c r="Q8" s="654"/>
      <c r="R8" s="671"/>
    </row>
    <row r="9" spans="1:19" s="101" customFormat="1" ht="14.25" x14ac:dyDescent="0.2">
      <c r="A9" s="637">
        <v>4</v>
      </c>
      <c r="B9" s="646" t="s">
        <v>19</v>
      </c>
      <c r="C9" s="530"/>
      <c r="D9" s="243"/>
      <c r="E9" s="668"/>
      <c r="F9" s="533"/>
      <c r="G9" s="650"/>
      <c r="H9" s="208"/>
      <c r="I9" s="530"/>
      <c r="J9" s="243"/>
      <c r="K9" s="648"/>
      <c r="L9" s="652"/>
      <c r="M9" s="653"/>
      <c r="N9" s="208"/>
      <c r="O9" s="653"/>
      <c r="P9" s="533"/>
      <c r="Q9" s="654"/>
      <c r="R9" s="671"/>
    </row>
    <row r="10" spans="1:19" s="101" customFormat="1" ht="15" x14ac:dyDescent="0.25">
      <c r="A10" s="672">
        <v>5</v>
      </c>
      <c r="B10" s="673" t="s">
        <v>20</v>
      </c>
      <c r="C10" s="674"/>
      <c r="D10" s="675"/>
      <c r="E10" s="676"/>
      <c r="F10" s="677"/>
      <c r="G10" s="675"/>
      <c r="H10" s="678"/>
      <c r="I10" s="679"/>
      <c r="J10" s="680"/>
      <c r="K10" s="681"/>
      <c r="L10" s="677"/>
      <c r="M10" s="675"/>
      <c r="N10" s="678"/>
      <c r="O10" s="682"/>
      <c r="P10" s="683"/>
      <c r="Q10" s="684"/>
      <c r="R10" s="685"/>
    </row>
    <row r="11" spans="1:19" s="101" customFormat="1" ht="28.5" x14ac:dyDescent="0.2">
      <c r="A11" s="686"/>
      <c r="B11" s="687" t="s">
        <v>323</v>
      </c>
      <c r="C11" s="688">
        <f>SUM(C6:C10)</f>
        <v>0</v>
      </c>
      <c r="D11" s="688">
        <f t="shared" ref="D11:R11" si="0">SUM(D6:D10)</f>
        <v>0</v>
      </c>
      <c r="E11" s="689">
        <f t="shared" si="0"/>
        <v>0</v>
      </c>
      <c r="F11" s="688">
        <f t="shared" si="0"/>
        <v>0</v>
      </c>
      <c r="G11" s="690">
        <f t="shared" si="0"/>
        <v>0</v>
      </c>
      <c r="H11" s="688">
        <f t="shared" si="0"/>
        <v>0</v>
      </c>
      <c r="I11" s="688">
        <f t="shared" si="0"/>
        <v>0</v>
      </c>
      <c r="J11" s="688">
        <f t="shared" si="0"/>
        <v>0</v>
      </c>
      <c r="K11" s="688">
        <f t="shared" si="0"/>
        <v>0</v>
      </c>
      <c r="L11" s="688">
        <f t="shared" si="0"/>
        <v>0</v>
      </c>
      <c r="M11" s="688">
        <f t="shared" si="0"/>
        <v>0</v>
      </c>
      <c r="N11" s="691">
        <f t="shared" si="0"/>
        <v>0</v>
      </c>
      <c r="O11" s="692">
        <f t="shared" si="0"/>
        <v>0</v>
      </c>
      <c r="P11" s="693">
        <f t="shared" si="0"/>
        <v>0</v>
      </c>
      <c r="Q11" s="694">
        <f t="shared" si="0"/>
        <v>0</v>
      </c>
      <c r="R11" s="695">
        <f t="shared" si="0"/>
        <v>0</v>
      </c>
    </row>
    <row r="12" spans="1:19" s="101" customFormat="1" ht="14.25" x14ac:dyDescent="0.2">
      <c r="A12" s="637">
        <v>6</v>
      </c>
      <c r="B12" s="646" t="s">
        <v>22</v>
      </c>
      <c r="C12" s="696"/>
      <c r="D12" s="630"/>
      <c r="E12" s="697"/>
      <c r="F12" s="572"/>
      <c r="G12" s="630"/>
      <c r="H12" s="573"/>
      <c r="I12" s="698"/>
      <c r="J12" s="630"/>
      <c r="K12" s="699"/>
      <c r="L12" s="700"/>
      <c r="M12" s="701"/>
      <c r="N12" s="573"/>
      <c r="O12" s="701"/>
      <c r="P12" s="572"/>
      <c r="Q12" s="702"/>
      <c r="R12" s="703"/>
      <c r="S12" s="704"/>
    </row>
    <row r="13" spans="1:19" s="101" customFormat="1" ht="14.25" x14ac:dyDescent="0.2">
      <c r="A13" s="637">
        <v>7</v>
      </c>
      <c r="B13" s="646" t="s">
        <v>23</v>
      </c>
      <c r="C13" s="530"/>
      <c r="D13" s="653"/>
      <c r="E13" s="668"/>
      <c r="F13" s="533"/>
      <c r="G13" s="243"/>
      <c r="H13" s="208"/>
      <c r="I13" s="651"/>
      <c r="J13" s="650"/>
      <c r="K13" s="648"/>
      <c r="L13" s="652"/>
      <c r="M13" s="653"/>
      <c r="N13" s="208"/>
      <c r="O13" s="653"/>
      <c r="P13" s="533"/>
      <c r="Q13" s="654"/>
      <c r="R13" s="671"/>
    </row>
    <row r="14" spans="1:19" s="101" customFormat="1" ht="14.25" x14ac:dyDescent="0.2">
      <c r="A14" s="637">
        <v>8</v>
      </c>
      <c r="B14" s="673" t="s">
        <v>324</v>
      </c>
      <c r="C14" s="705"/>
      <c r="D14" s="706"/>
      <c r="E14" s="707"/>
      <c r="F14" s="708"/>
      <c r="G14" s="709"/>
      <c r="H14" s="221"/>
      <c r="I14" s="710"/>
      <c r="J14" s="709"/>
      <c r="K14" s="711"/>
      <c r="L14" s="712"/>
      <c r="M14" s="706"/>
      <c r="N14" s="221"/>
      <c r="O14" s="706"/>
      <c r="P14" s="708"/>
      <c r="Q14" s="713"/>
      <c r="R14" s="714"/>
    </row>
    <row r="15" spans="1:19" s="101" customFormat="1" ht="14.25" x14ac:dyDescent="0.2">
      <c r="A15" s="715"/>
      <c r="B15" s="716" t="s">
        <v>26</v>
      </c>
      <c r="C15" s="653"/>
      <c r="D15" s="653"/>
      <c r="E15" s="717"/>
      <c r="F15" s="243"/>
      <c r="G15" s="243"/>
      <c r="H15" s="243"/>
      <c r="I15" s="243"/>
      <c r="J15" s="243"/>
      <c r="K15" s="243"/>
      <c r="L15" s="653"/>
      <c r="M15" s="653"/>
      <c r="N15" s="243"/>
      <c r="O15" s="653"/>
      <c r="P15" s="243"/>
      <c r="Q15" s="653"/>
      <c r="R15" s="243"/>
    </row>
    <row r="16" spans="1:19" s="101" customFormat="1" ht="15" x14ac:dyDescent="0.25">
      <c r="A16" s="637"/>
      <c r="B16" s="646" t="s">
        <v>25</v>
      </c>
      <c r="C16" s="718"/>
      <c r="D16" s="719"/>
      <c r="E16" s="720"/>
      <c r="F16" s="721"/>
      <c r="G16" s="719"/>
      <c r="H16" s="722"/>
      <c r="I16" s="723"/>
      <c r="J16" s="719"/>
      <c r="K16" s="724"/>
      <c r="L16" s="725"/>
      <c r="M16" s="726"/>
      <c r="N16" s="722"/>
      <c r="O16" s="727"/>
      <c r="P16" s="725"/>
      <c r="Q16" s="728"/>
      <c r="R16" s="729"/>
    </row>
    <row r="17" spans="1:18" s="101" customFormat="1" ht="14.25" x14ac:dyDescent="0.2">
      <c r="A17" s="672">
        <v>9</v>
      </c>
      <c r="B17" s="673" t="s">
        <v>27</v>
      </c>
      <c r="C17" s="705"/>
      <c r="D17" s="706"/>
      <c r="E17" s="707"/>
      <c r="F17" s="730"/>
      <c r="G17" s="731"/>
      <c r="H17" s="221"/>
      <c r="I17" s="732"/>
      <c r="J17" s="731"/>
      <c r="K17" s="711"/>
      <c r="L17" s="712"/>
      <c r="M17" s="709"/>
      <c r="N17" s="221"/>
      <c r="O17" s="706"/>
      <c r="P17" s="708"/>
      <c r="Q17" s="713"/>
      <c r="R17" s="714"/>
    </row>
    <row r="18" spans="1:18" s="101" customFormat="1" ht="14.25" x14ac:dyDescent="0.2">
      <c r="A18" s="686"/>
      <c r="B18" s="687" t="s">
        <v>139</v>
      </c>
      <c r="C18" s="688">
        <f t="shared" ref="C18:R18" si="1">SUM(C12:C17)</f>
        <v>0</v>
      </c>
      <c r="D18" s="688">
        <f t="shared" si="1"/>
        <v>0</v>
      </c>
      <c r="E18" s="689">
        <f t="shared" si="1"/>
        <v>0</v>
      </c>
      <c r="F18" s="690">
        <f t="shared" si="1"/>
        <v>0</v>
      </c>
      <c r="G18" s="690">
        <f t="shared" si="1"/>
        <v>0</v>
      </c>
      <c r="H18" s="688">
        <f t="shared" si="1"/>
        <v>0</v>
      </c>
      <c r="I18" s="690">
        <f t="shared" si="1"/>
        <v>0</v>
      </c>
      <c r="J18" s="690">
        <f t="shared" si="1"/>
        <v>0</v>
      </c>
      <c r="K18" s="688">
        <f t="shared" si="1"/>
        <v>0</v>
      </c>
      <c r="L18" s="694">
        <f t="shared" si="1"/>
        <v>0</v>
      </c>
      <c r="M18" s="688">
        <f t="shared" si="1"/>
        <v>0</v>
      </c>
      <c r="N18" s="688">
        <f t="shared" si="1"/>
        <v>0</v>
      </c>
      <c r="O18" s="694">
        <f t="shared" si="1"/>
        <v>0</v>
      </c>
      <c r="P18" s="688">
        <f t="shared" si="1"/>
        <v>0</v>
      </c>
      <c r="Q18" s="694">
        <f t="shared" si="1"/>
        <v>0</v>
      </c>
      <c r="R18" s="695">
        <f t="shared" si="1"/>
        <v>0</v>
      </c>
    </row>
    <row r="19" spans="1:18" s="101" customFormat="1" ht="14.25" x14ac:dyDescent="0.2">
      <c r="A19" s="733"/>
      <c r="B19" s="687" t="s">
        <v>208</v>
      </c>
      <c r="C19" s="688">
        <f t="shared" ref="C19:R19" si="2">(C11+C18)</f>
        <v>0</v>
      </c>
      <c r="D19" s="688">
        <f t="shared" si="2"/>
        <v>0</v>
      </c>
      <c r="E19" s="688">
        <f t="shared" si="2"/>
        <v>0</v>
      </c>
      <c r="F19" s="688">
        <f t="shared" si="2"/>
        <v>0</v>
      </c>
      <c r="G19" s="688">
        <f t="shared" si="2"/>
        <v>0</v>
      </c>
      <c r="H19" s="688">
        <f t="shared" si="2"/>
        <v>0</v>
      </c>
      <c r="I19" s="688">
        <f t="shared" si="2"/>
        <v>0</v>
      </c>
      <c r="J19" s="688">
        <f t="shared" si="2"/>
        <v>0</v>
      </c>
      <c r="K19" s="688">
        <f t="shared" si="2"/>
        <v>0</v>
      </c>
      <c r="L19" s="688">
        <f t="shared" si="2"/>
        <v>0</v>
      </c>
      <c r="M19" s="688">
        <f t="shared" si="2"/>
        <v>0</v>
      </c>
      <c r="N19" s="688">
        <f t="shared" si="2"/>
        <v>0</v>
      </c>
      <c r="O19" s="688">
        <f t="shared" si="2"/>
        <v>0</v>
      </c>
      <c r="P19" s="688">
        <f t="shared" si="2"/>
        <v>0</v>
      </c>
      <c r="Q19" s="688">
        <f t="shared" si="2"/>
        <v>0</v>
      </c>
      <c r="R19" s="688">
        <f t="shared" si="2"/>
        <v>0</v>
      </c>
    </row>
    <row r="20" spans="1:18" s="101" customFormat="1" ht="14.25" x14ac:dyDescent="0.2">
      <c r="A20" s="733"/>
      <c r="B20" s="687"/>
      <c r="C20" s="688"/>
      <c r="D20" s="688"/>
      <c r="E20" s="688"/>
      <c r="F20" s="688"/>
      <c r="G20" s="688"/>
      <c r="H20" s="688"/>
      <c r="I20" s="688"/>
      <c r="J20" s="688"/>
      <c r="K20" s="688"/>
      <c r="L20" s="688"/>
      <c r="M20" s="688"/>
      <c r="N20" s="688"/>
      <c r="O20" s="688"/>
      <c r="P20" s="688"/>
      <c r="Q20" s="688"/>
      <c r="R20" s="695"/>
    </row>
    <row r="21" spans="1:18" s="101" customFormat="1" ht="15" x14ac:dyDescent="0.25">
      <c r="A21" s="733"/>
      <c r="B21" s="734"/>
      <c r="C21" s="735"/>
      <c r="D21" s="735"/>
      <c r="E21" s="736"/>
      <c r="F21" s="737"/>
      <c r="G21" s="737"/>
      <c r="H21" s="735"/>
      <c r="I21" s="737"/>
      <c r="J21" s="737"/>
      <c r="K21" s="735"/>
      <c r="L21" s="738"/>
      <c r="M21" s="739"/>
      <c r="N21" s="740"/>
      <c r="O21" s="741"/>
      <c r="P21" s="742"/>
      <c r="Q21" s="738"/>
      <c r="R21" s="735"/>
    </row>
    <row r="22" spans="1:18" s="101" customFormat="1" ht="15" x14ac:dyDescent="0.25">
      <c r="A22" s="672"/>
      <c r="B22" s="743"/>
      <c r="C22" s="744"/>
      <c r="D22" s="744"/>
      <c r="E22" s="745"/>
      <c r="F22" s="744"/>
      <c r="G22" s="744"/>
      <c r="H22" s="744"/>
      <c r="I22" s="746"/>
      <c r="J22" s="746"/>
      <c r="K22" s="744"/>
      <c r="L22" s="744"/>
      <c r="M22" s="747"/>
      <c r="N22" s="726"/>
      <c r="O22" s="727"/>
      <c r="P22" s="748"/>
      <c r="Q22" s="749"/>
      <c r="R22" s="744"/>
    </row>
    <row r="23" spans="1:18" s="101" customFormat="1" ht="15" x14ac:dyDescent="0.25">
      <c r="A23" s="243"/>
      <c r="B23" s="750"/>
      <c r="C23" s="726"/>
      <c r="D23" s="726"/>
      <c r="E23" s="726"/>
      <c r="F23" s="726"/>
      <c r="G23" s="726"/>
      <c r="H23" s="726"/>
      <c r="I23" s="726"/>
      <c r="J23" s="726"/>
      <c r="K23" s="726"/>
      <c r="L23" s="726"/>
      <c r="M23" s="726"/>
      <c r="N23" s="726"/>
      <c r="O23" s="726"/>
      <c r="P23" s="726"/>
      <c r="Q23" s="726"/>
      <c r="R23" s="726"/>
    </row>
    <row r="24" spans="1:18" s="101" customFormat="1" x14ac:dyDescent="0.2"/>
    <row r="25" spans="1:18" s="101" customFormat="1" x14ac:dyDescent="0.2"/>
    <row r="31" spans="1:18" ht="12.75" customHeight="1" x14ac:dyDescent="0.2">
      <c r="L31" s="35"/>
    </row>
    <row r="42" spans="2:2" ht="15.75" customHeight="1" x14ac:dyDescent="0.25">
      <c r="B42" s="188" t="s">
        <v>1</v>
      </c>
    </row>
  </sheetData>
  <mergeCells count="5">
    <mergeCell ref="A2:R2"/>
    <mergeCell ref="F4:H4"/>
    <mergeCell ref="I4:K4"/>
    <mergeCell ref="L4:N4"/>
    <mergeCell ref="O4:R4"/>
  </mergeCells>
  <pageMargins left="0.59055100000000005" right="0.59055100000000005" top="0.9842519999999999" bottom="0.9842519999999999" header="0.51181100000000002" footer="0.51181100000000002"/>
  <pageSetup paperSize="9" scale="9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="120" workbookViewId="0">
      <selection activeCell="A16" sqref="A16"/>
    </sheetView>
  </sheetViews>
  <sheetFormatPr defaultRowHeight="12.75" customHeight="1" x14ac:dyDescent="0.2"/>
  <cols>
    <col min="1" max="1" width="17.85546875" customWidth="1"/>
    <col min="2" max="2" width="5.42578125" customWidth="1"/>
    <col min="3" max="3" width="6.140625" customWidth="1"/>
    <col min="4" max="4" width="5.28515625" customWidth="1"/>
    <col min="5" max="5" width="6.7109375" customWidth="1"/>
    <col min="6" max="6" width="4" customWidth="1"/>
    <col min="7" max="7" width="6.42578125" customWidth="1"/>
    <col min="8" max="8" width="5" customWidth="1"/>
    <col min="9" max="9" width="6.28515625" customWidth="1"/>
    <col min="10" max="10" width="5.140625" customWidth="1"/>
    <col min="11" max="11" width="6" customWidth="1"/>
    <col min="12" max="12" width="4.28515625" customWidth="1"/>
    <col min="13" max="13" width="6" customWidth="1"/>
    <col min="14" max="14" width="4.5703125" customWidth="1"/>
    <col min="15" max="15" width="5.85546875" customWidth="1"/>
    <col min="16" max="16" width="4" customWidth="1"/>
    <col min="17" max="17" width="5.85546875" customWidth="1"/>
    <col min="18" max="18" width="4.28515625" customWidth="1"/>
    <col min="19" max="19" width="6.28515625" customWidth="1"/>
    <col min="20" max="20" width="4.140625" customWidth="1"/>
    <col min="21" max="21" width="6.42578125" customWidth="1"/>
    <col min="22" max="22" width="6" customWidth="1"/>
    <col min="23" max="23" width="7" customWidth="1"/>
    <col min="24" max="24" width="8.5703125" customWidth="1"/>
  </cols>
  <sheetData>
    <row r="1" spans="1:24" ht="15.75" customHeight="1" x14ac:dyDescent="0.25">
      <c r="A1" s="102" t="s">
        <v>325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ht="84" customHeight="1" x14ac:dyDescent="0.2">
      <c r="A2" s="228" t="s">
        <v>47</v>
      </c>
      <c r="B2" s="751" t="s">
        <v>326</v>
      </c>
      <c r="C2" s="751" t="s">
        <v>327</v>
      </c>
      <c r="D2" s="752" t="s">
        <v>284</v>
      </c>
      <c r="E2" s="752" t="s">
        <v>327</v>
      </c>
      <c r="F2" s="751" t="s">
        <v>285</v>
      </c>
      <c r="G2" s="752" t="s">
        <v>327</v>
      </c>
      <c r="H2" s="751" t="s">
        <v>286</v>
      </c>
      <c r="I2" s="752" t="s">
        <v>327</v>
      </c>
      <c r="J2" s="751" t="s">
        <v>287</v>
      </c>
      <c r="K2" s="752" t="s">
        <v>327</v>
      </c>
      <c r="L2" s="751" t="s">
        <v>288</v>
      </c>
      <c r="M2" s="752" t="s">
        <v>327</v>
      </c>
      <c r="N2" s="751" t="s">
        <v>289</v>
      </c>
      <c r="O2" s="752" t="s">
        <v>327</v>
      </c>
      <c r="P2" s="751" t="s">
        <v>290</v>
      </c>
      <c r="Q2" s="752" t="s">
        <v>327</v>
      </c>
      <c r="R2" s="751" t="s">
        <v>328</v>
      </c>
      <c r="S2" s="752" t="s">
        <v>327</v>
      </c>
      <c r="T2" s="751" t="s">
        <v>292</v>
      </c>
      <c r="U2" s="753" t="s">
        <v>327</v>
      </c>
      <c r="V2" s="754" t="s">
        <v>294</v>
      </c>
      <c r="W2" s="755" t="s">
        <v>327</v>
      </c>
      <c r="X2" s="756" t="s">
        <v>329</v>
      </c>
    </row>
    <row r="3" spans="1:24" ht="12.75" customHeight="1" x14ac:dyDescent="0.2">
      <c r="A3" s="757" t="s">
        <v>16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758"/>
      <c r="W3" s="208"/>
      <c r="X3" s="759"/>
    </row>
    <row r="4" spans="1:24" ht="12.75" customHeight="1" x14ac:dyDescent="0.2">
      <c r="A4" s="760" t="s">
        <v>17</v>
      </c>
      <c r="B4" s="761"/>
      <c r="C4" s="762"/>
      <c r="D4" s="763"/>
      <c r="E4" s="764"/>
      <c r="F4" s="765"/>
      <c r="G4" s="765"/>
      <c r="H4" s="765"/>
      <c r="I4" s="765"/>
      <c r="J4" s="765"/>
      <c r="K4" s="765"/>
      <c r="L4" s="765"/>
      <c r="M4" s="765"/>
      <c r="N4" s="765"/>
      <c r="O4" s="765"/>
      <c r="P4" s="765"/>
      <c r="Q4" s="765"/>
      <c r="R4" s="765"/>
      <c r="S4" s="765"/>
      <c r="T4" s="199"/>
      <c r="U4" s="243"/>
      <c r="V4" s="243"/>
      <c r="W4" s="199"/>
      <c r="X4" s="759"/>
    </row>
    <row r="5" spans="1:24" ht="13.5" customHeight="1" x14ac:dyDescent="0.2">
      <c r="A5" s="766" t="s">
        <v>18</v>
      </c>
      <c r="B5" s="535"/>
      <c r="C5" s="535"/>
      <c r="D5" s="530"/>
      <c r="E5" s="53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08"/>
      <c r="U5" s="208"/>
      <c r="V5" s="243"/>
      <c r="W5" s="208"/>
      <c r="X5" s="759"/>
    </row>
    <row r="6" spans="1:24" ht="12" customHeight="1" x14ac:dyDescent="0.2">
      <c r="A6" s="766" t="s">
        <v>19</v>
      </c>
      <c r="B6" s="535"/>
      <c r="C6" s="535"/>
      <c r="D6" s="530"/>
      <c r="E6" s="533"/>
      <c r="F6" s="243"/>
      <c r="G6" s="243"/>
      <c r="H6" s="101"/>
      <c r="I6" s="243"/>
      <c r="J6" s="758"/>
      <c r="K6" s="243"/>
      <c r="L6" s="758"/>
      <c r="M6" s="243"/>
      <c r="N6" s="243"/>
      <c r="O6" s="243"/>
      <c r="P6" s="243"/>
      <c r="Q6" s="243"/>
      <c r="R6" s="243"/>
      <c r="S6" s="243"/>
      <c r="T6" s="758"/>
      <c r="U6" s="208"/>
      <c r="V6" s="243"/>
      <c r="W6" s="208"/>
      <c r="X6" s="767"/>
    </row>
    <row r="7" spans="1:24" ht="14.25" customHeight="1" x14ac:dyDescent="0.2">
      <c r="A7" s="768" t="s">
        <v>20</v>
      </c>
      <c r="B7" s="769"/>
      <c r="C7" s="769"/>
      <c r="D7" s="710"/>
      <c r="E7" s="710"/>
      <c r="F7" s="709"/>
      <c r="G7" s="709"/>
      <c r="H7" s="709"/>
      <c r="I7" s="709"/>
      <c r="J7" s="709"/>
      <c r="K7" s="709"/>
      <c r="L7" s="709"/>
      <c r="M7" s="709"/>
      <c r="N7" s="709"/>
      <c r="O7" s="709"/>
      <c r="P7" s="709"/>
      <c r="Q7" s="709"/>
      <c r="R7" s="709"/>
      <c r="S7" s="709"/>
      <c r="T7" s="221"/>
      <c r="U7" s="709"/>
      <c r="V7" s="709"/>
      <c r="W7" s="221"/>
      <c r="X7" s="770"/>
    </row>
    <row r="8" spans="1:24" ht="26.25" customHeight="1" x14ac:dyDescent="0.2">
      <c r="A8" s="771" t="s">
        <v>296</v>
      </c>
      <c r="B8" s="772">
        <f>SUM(B3:B7)</f>
        <v>0</v>
      </c>
      <c r="C8" s="772">
        <f>SUM(C3:C7)</f>
        <v>0</v>
      </c>
      <c r="D8" s="772">
        <f>SUM(D3:D7)</f>
        <v>0</v>
      </c>
      <c r="E8" s="772">
        <f>SUM(E3:E7)</f>
        <v>0</v>
      </c>
      <c r="F8" s="772">
        <f>SUM(F3:F7)</f>
        <v>0</v>
      </c>
      <c r="G8" s="772">
        <f t="shared" ref="G8:V8" si="0">SUM(G3:G7)</f>
        <v>0</v>
      </c>
      <c r="H8" s="772">
        <f t="shared" si="0"/>
        <v>0</v>
      </c>
      <c r="I8" s="772">
        <f t="shared" si="0"/>
        <v>0</v>
      </c>
      <c r="J8" s="772">
        <f t="shared" si="0"/>
        <v>0</v>
      </c>
      <c r="K8" s="772">
        <f t="shared" si="0"/>
        <v>0</v>
      </c>
      <c r="L8" s="772">
        <f t="shared" si="0"/>
        <v>0</v>
      </c>
      <c r="M8" s="772">
        <f t="shared" si="0"/>
        <v>0</v>
      </c>
      <c r="N8" s="772">
        <f t="shared" si="0"/>
        <v>0</v>
      </c>
      <c r="O8" s="772">
        <f t="shared" si="0"/>
        <v>0</v>
      </c>
      <c r="P8" s="772">
        <f t="shared" si="0"/>
        <v>0</v>
      </c>
      <c r="Q8" s="772">
        <f t="shared" si="0"/>
        <v>0</v>
      </c>
      <c r="R8" s="772">
        <f t="shared" si="0"/>
        <v>0</v>
      </c>
      <c r="S8" s="772">
        <f t="shared" si="0"/>
        <v>0</v>
      </c>
      <c r="T8" s="772">
        <f t="shared" si="0"/>
        <v>0</v>
      </c>
      <c r="U8" s="772">
        <f t="shared" si="0"/>
        <v>0</v>
      </c>
      <c r="V8" s="772">
        <f t="shared" si="0"/>
        <v>0</v>
      </c>
      <c r="W8" s="185">
        <f>SUM(W3:W7)</f>
        <v>0</v>
      </c>
      <c r="X8" s="767">
        <f>SUM(X3:X7)</f>
        <v>0</v>
      </c>
    </row>
    <row r="9" spans="1:24" ht="12.75" customHeight="1" x14ac:dyDescent="0.2">
      <c r="A9" s="766" t="s">
        <v>22</v>
      </c>
      <c r="B9" s="773"/>
      <c r="C9" s="774"/>
      <c r="D9" s="775"/>
      <c r="E9" s="776"/>
      <c r="F9" s="777"/>
      <c r="G9" s="777"/>
      <c r="H9" s="777"/>
      <c r="I9" s="777"/>
      <c r="J9" s="777"/>
      <c r="K9" s="777"/>
      <c r="L9" s="777"/>
      <c r="M9" s="777"/>
      <c r="N9" s="777"/>
      <c r="O9" s="777"/>
      <c r="P9" s="777"/>
      <c r="Q9" s="777"/>
      <c r="R9" s="777"/>
      <c r="S9" s="777"/>
      <c r="T9" s="778"/>
      <c r="U9" s="778"/>
      <c r="V9" s="778"/>
      <c r="W9" s="778"/>
      <c r="X9" s="779"/>
    </row>
    <row r="10" spans="1:24" ht="12.75" customHeight="1" x14ac:dyDescent="0.2">
      <c r="A10" s="766" t="s">
        <v>23</v>
      </c>
      <c r="B10" s="535"/>
      <c r="C10" s="535"/>
      <c r="D10" s="530"/>
      <c r="E10" s="53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08"/>
      <c r="U10" s="208"/>
      <c r="V10" s="243"/>
      <c r="W10" s="208"/>
      <c r="X10" s="759"/>
    </row>
    <row r="11" spans="1:24" ht="12.75" customHeight="1" x14ac:dyDescent="0.2">
      <c r="A11" s="766" t="s">
        <v>24</v>
      </c>
      <c r="B11" s="769"/>
      <c r="C11" s="769"/>
      <c r="D11" s="710"/>
      <c r="E11" s="708"/>
      <c r="F11" s="709"/>
      <c r="G11" s="709"/>
      <c r="H11" s="709"/>
      <c r="I11" s="709"/>
      <c r="J11" s="709"/>
      <c r="K11" s="709"/>
      <c r="L11" s="709"/>
      <c r="M11" s="709"/>
      <c r="N11" s="709"/>
      <c r="O11" s="709"/>
      <c r="P11" s="709"/>
      <c r="Q11" s="709"/>
      <c r="R11" s="709"/>
      <c r="S11" s="709"/>
      <c r="T11" s="221"/>
      <c r="U11" s="221"/>
      <c r="V11" s="709"/>
      <c r="W11" s="221"/>
      <c r="X11" s="770"/>
    </row>
    <row r="12" spans="1:24" ht="12.75" customHeight="1" x14ac:dyDescent="0.2">
      <c r="A12" s="780" t="s">
        <v>26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08"/>
      <c r="X12" s="759"/>
    </row>
    <row r="13" spans="1:24" ht="12.75" customHeight="1" x14ac:dyDescent="0.2">
      <c r="A13" s="780" t="s">
        <v>25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08"/>
      <c r="X13" s="759"/>
    </row>
    <row r="14" spans="1:24" ht="13.5" customHeight="1" x14ac:dyDescent="0.2">
      <c r="A14" s="781" t="s">
        <v>27</v>
      </c>
      <c r="B14" s="709"/>
      <c r="C14" s="709"/>
      <c r="D14" s="709"/>
      <c r="E14" s="709"/>
      <c r="F14" s="709"/>
      <c r="G14" s="709"/>
      <c r="H14" s="709"/>
      <c r="I14" s="709"/>
      <c r="J14" s="709"/>
      <c r="K14" s="709"/>
      <c r="L14" s="709"/>
      <c r="M14" s="709"/>
      <c r="N14" s="709"/>
      <c r="O14" s="709"/>
      <c r="P14" s="709"/>
      <c r="Q14" s="709"/>
      <c r="R14" s="709"/>
      <c r="S14" s="709"/>
      <c r="T14" s="709"/>
      <c r="U14" s="709"/>
      <c r="V14" s="709"/>
      <c r="W14" s="221"/>
      <c r="X14" s="770"/>
    </row>
    <row r="15" spans="1:24" ht="13.5" customHeight="1" x14ac:dyDescent="0.2">
      <c r="A15" s="782" t="s">
        <v>28</v>
      </c>
      <c r="B15" s="772">
        <f t="shared" ref="B15:X15" si="1">SUM(B9:B14)</f>
        <v>0</v>
      </c>
      <c r="C15" s="772">
        <f t="shared" si="1"/>
        <v>0</v>
      </c>
      <c r="D15" s="772">
        <f t="shared" si="1"/>
        <v>0</v>
      </c>
      <c r="E15" s="772">
        <f t="shared" si="1"/>
        <v>0</v>
      </c>
      <c r="F15" s="772">
        <f t="shared" si="1"/>
        <v>0</v>
      </c>
      <c r="G15" s="772">
        <f t="shared" si="1"/>
        <v>0</v>
      </c>
      <c r="H15" s="772">
        <f t="shared" si="1"/>
        <v>0</v>
      </c>
      <c r="I15" s="772">
        <f t="shared" si="1"/>
        <v>0</v>
      </c>
      <c r="J15" s="772">
        <f t="shared" si="1"/>
        <v>0</v>
      </c>
      <c r="K15" s="772">
        <f t="shared" si="1"/>
        <v>0</v>
      </c>
      <c r="L15" s="772">
        <f t="shared" si="1"/>
        <v>0</v>
      </c>
      <c r="M15" s="772">
        <f t="shared" si="1"/>
        <v>0</v>
      </c>
      <c r="N15" s="772">
        <f t="shared" si="1"/>
        <v>0</v>
      </c>
      <c r="O15" s="772">
        <f t="shared" si="1"/>
        <v>0</v>
      </c>
      <c r="P15" s="772">
        <f t="shared" si="1"/>
        <v>0</v>
      </c>
      <c r="Q15" s="772">
        <f t="shared" si="1"/>
        <v>0</v>
      </c>
      <c r="R15" s="772">
        <f t="shared" si="1"/>
        <v>0</v>
      </c>
      <c r="S15" s="772">
        <f t="shared" si="1"/>
        <v>0</v>
      </c>
      <c r="T15" s="772">
        <f t="shared" si="1"/>
        <v>0</v>
      </c>
      <c r="U15" s="772">
        <f t="shared" si="1"/>
        <v>0</v>
      </c>
      <c r="V15" s="772">
        <f t="shared" si="1"/>
        <v>0</v>
      </c>
      <c r="W15" s="185">
        <f t="shared" si="1"/>
        <v>0</v>
      </c>
      <c r="X15" s="767">
        <f t="shared" si="1"/>
        <v>0</v>
      </c>
    </row>
    <row r="16" spans="1:24" ht="13.5" customHeight="1" x14ac:dyDescent="0.2">
      <c r="A16" s="783" t="s">
        <v>116</v>
      </c>
      <c r="B16" s="784">
        <f t="shared" ref="B16:X16" si="2">(B8+B15)</f>
        <v>0</v>
      </c>
      <c r="C16" s="784">
        <f t="shared" si="2"/>
        <v>0</v>
      </c>
      <c r="D16" s="784">
        <f t="shared" si="2"/>
        <v>0</v>
      </c>
      <c r="E16" s="784">
        <f t="shared" si="2"/>
        <v>0</v>
      </c>
      <c r="F16" s="784">
        <f t="shared" si="2"/>
        <v>0</v>
      </c>
      <c r="G16" s="784">
        <f t="shared" si="2"/>
        <v>0</v>
      </c>
      <c r="H16" s="784">
        <f t="shared" si="2"/>
        <v>0</v>
      </c>
      <c r="I16" s="784">
        <f t="shared" si="2"/>
        <v>0</v>
      </c>
      <c r="J16" s="784">
        <f t="shared" si="2"/>
        <v>0</v>
      </c>
      <c r="K16" s="784">
        <f t="shared" si="2"/>
        <v>0</v>
      </c>
      <c r="L16" s="784">
        <f t="shared" si="2"/>
        <v>0</v>
      </c>
      <c r="M16" s="784">
        <f t="shared" si="2"/>
        <v>0</v>
      </c>
      <c r="N16" s="784">
        <f t="shared" si="2"/>
        <v>0</v>
      </c>
      <c r="O16" s="784">
        <f t="shared" si="2"/>
        <v>0</v>
      </c>
      <c r="P16" s="784">
        <f t="shared" si="2"/>
        <v>0</v>
      </c>
      <c r="Q16" s="784">
        <f t="shared" si="2"/>
        <v>0</v>
      </c>
      <c r="R16" s="784">
        <f t="shared" si="2"/>
        <v>0</v>
      </c>
      <c r="S16" s="784">
        <f t="shared" si="2"/>
        <v>0</v>
      </c>
      <c r="T16" s="784">
        <f t="shared" si="2"/>
        <v>0</v>
      </c>
      <c r="U16" s="784">
        <f t="shared" si="2"/>
        <v>0</v>
      </c>
      <c r="V16" s="784">
        <f t="shared" si="2"/>
        <v>0</v>
      </c>
      <c r="W16" s="784">
        <f t="shared" si="2"/>
        <v>0</v>
      </c>
      <c r="X16" s="785">
        <f t="shared" si="2"/>
        <v>0</v>
      </c>
    </row>
    <row r="17" spans="1:24" ht="13.5" customHeight="1" x14ac:dyDescent="0.2">
      <c r="A17" s="786"/>
      <c r="B17" s="784"/>
      <c r="C17" s="787"/>
      <c r="D17" s="784"/>
      <c r="E17" s="784"/>
      <c r="F17" s="784"/>
      <c r="G17" s="784"/>
      <c r="H17" s="784"/>
      <c r="I17" s="784"/>
      <c r="J17" s="784"/>
      <c r="K17" s="784"/>
      <c r="L17" s="784"/>
      <c r="M17" s="784"/>
      <c r="N17" s="784"/>
      <c r="O17" s="784"/>
      <c r="P17" s="784"/>
      <c r="Q17" s="784"/>
      <c r="R17" s="784"/>
      <c r="S17" s="784"/>
      <c r="T17" s="784"/>
      <c r="U17" s="784"/>
      <c r="V17" s="784"/>
      <c r="W17" s="784"/>
      <c r="X17" s="785"/>
    </row>
    <row r="25" spans="1:24" ht="12.75" customHeight="1" x14ac:dyDescent="0.2">
      <c r="M25" s="35"/>
    </row>
  </sheetData>
  <pageMargins left="0.59055100000000005" right="0.59055100000000005" top="0.9842519999999999" bottom="0.9842519999999999" header="0.51181100000000002" footer="0.51181100000000002"/>
  <pageSetup paperSize="9" scale="90" orientation="landscape" horizontalDpi="120" verticalDpi="14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B17" sqref="B17"/>
    </sheetView>
  </sheetViews>
  <sheetFormatPr defaultRowHeight="12.75" customHeight="1" x14ac:dyDescent="0.2"/>
  <cols>
    <col min="1" max="1" width="28" customWidth="1"/>
    <col min="2" max="2" width="11.85546875" customWidth="1"/>
    <col min="3" max="3" width="12" customWidth="1"/>
    <col min="4" max="4" width="11.140625" customWidth="1"/>
    <col min="5" max="5" width="11.5703125" customWidth="1"/>
    <col min="6" max="6" width="11.140625" customWidth="1"/>
    <col min="7" max="7" width="10.85546875" customWidth="1"/>
    <col min="8" max="8" width="11.28515625" customWidth="1"/>
    <col min="9" max="9" width="11.42578125" customWidth="1"/>
    <col min="10" max="10" width="12.28515625" customWidth="1"/>
    <col min="11" max="11" width="11.85546875" customWidth="1"/>
    <col min="12" max="13" width="11.7109375" customWidth="1"/>
  </cols>
  <sheetData>
    <row r="1" spans="1:17" ht="17.25" customHeight="1" x14ac:dyDescent="0.3">
      <c r="A1" s="788" t="s">
        <v>330</v>
      </c>
      <c r="B1" s="788"/>
      <c r="C1" s="788"/>
      <c r="D1" s="788"/>
      <c r="E1" s="788"/>
      <c r="F1" s="788"/>
      <c r="G1" s="788"/>
      <c r="H1" s="788"/>
      <c r="I1" s="102"/>
      <c r="J1" s="102"/>
      <c r="K1" s="102"/>
      <c r="L1" s="102"/>
      <c r="M1" s="102"/>
      <c r="N1" s="102"/>
      <c r="O1" s="102"/>
    </row>
    <row r="2" spans="1:17" ht="18.75" customHeight="1" x14ac:dyDescent="0.3">
      <c r="A2" s="102"/>
      <c r="B2" s="102"/>
      <c r="C2" s="102"/>
      <c r="D2" s="102"/>
      <c r="E2" s="102"/>
      <c r="F2" s="102"/>
      <c r="G2" s="788"/>
      <c r="H2" s="788"/>
      <c r="I2" s="788"/>
      <c r="J2" s="788"/>
      <c r="K2" s="788"/>
      <c r="L2" s="102"/>
      <c r="M2" s="102"/>
      <c r="N2" s="102"/>
      <c r="O2" s="102"/>
    </row>
    <row r="3" spans="1:17" ht="12.75" customHeight="1" x14ac:dyDescent="0.2">
      <c r="A3" s="858" t="s">
        <v>7</v>
      </c>
      <c r="B3" s="859" t="s">
        <v>331</v>
      </c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1"/>
    </row>
    <row r="4" spans="1:17" ht="13.5" customHeight="1" x14ac:dyDescent="0.2">
      <c r="A4" s="858"/>
      <c r="B4" s="862"/>
      <c r="C4" s="863"/>
      <c r="D4" s="863"/>
      <c r="E4" s="863"/>
      <c r="F4" s="863"/>
      <c r="G4" s="863"/>
      <c r="H4" s="863"/>
      <c r="I4" s="863"/>
      <c r="J4" s="863"/>
      <c r="K4" s="863"/>
      <c r="L4" s="863"/>
      <c r="M4" s="863"/>
      <c r="N4" s="863"/>
      <c r="O4" s="863"/>
      <c r="P4" s="863"/>
      <c r="Q4" s="864"/>
    </row>
    <row r="5" spans="1:17" ht="19.5" customHeight="1" x14ac:dyDescent="0.3">
      <c r="A5" s="858"/>
      <c r="B5" s="789" t="s">
        <v>332</v>
      </c>
      <c r="C5" s="790" t="s">
        <v>333</v>
      </c>
      <c r="D5" s="790" t="s">
        <v>334</v>
      </c>
      <c r="E5" s="790" t="s">
        <v>238</v>
      </c>
      <c r="F5" s="790" t="s">
        <v>239</v>
      </c>
      <c r="G5" s="790" t="s">
        <v>240</v>
      </c>
      <c r="H5" s="790" t="s">
        <v>241</v>
      </c>
      <c r="I5" s="790" t="s">
        <v>242</v>
      </c>
      <c r="J5" s="790" t="s">
        <v>244</v>
      </c>
      <c r="K5" s="790" t="s">
        <v>245</v>
      </c>
      <c r="L5" s="790" t="s">
        <v>243</v>
      </c>
      <c r="M5" s="790">
        <v>2017</v>
      </c>
      <c r="N5" s="790">
        <v>2018</v>
      </c>
      <c r="O5" s="790">
        <v>2019</v>
      </c>
      <c r="P5" s="791">
        <v>2020</v>
      </c>
      <c r="Q5" s="791">
        <v>2021</v>
      </c>
    </row>
    <row r="6" spans="1:17" ht="18.75" customHeight="1" x14ac:dyDescent="0.3">
      <c r="A6" s="792" t="s">
        <v>16</v>
      </c>
      <c r="B6" s="790">
        <v>25</v>
      </c>
      <c r="C6" s="790">
        <v>33</v>
      </c>
      <c r="D6" s="790">
        <v>33</v>
      </c>
      <c r="E6" s="790">
        <v>33</v>
      </c>
      <c r="F6" s="790">
        <v>30</v>
      </c>
      <c r="G6" s="790">
        <v>22</v>
      </c>
      <c r="H6" s="790">
        <v>26</v>
      </c>
      <c r="I6" s="790">
        <v>22</v>
      </c>
      <c r="J6" s="790">
        <v>24</v>
      </c>
      <c r="K6" s="790">
        <v>12</v>
      </c>
      <c r="L6" s="791">
        <v>12</v>
      </c>
      <c r="M6" s="791"/>
      <c r="N6" s="791"/>
      <c r="O6" s="791"/>
      <c r="P6" s="791"/>
      <c r="Q6" s="791"/>
    </row>
    <row r="7" spans="1:17" ht="18.75" customHeight="1" x14ac:dyDescent="0.3">
      <c r="A7" s="792" t="s">
        <v>17</v>
      </c>
      <c r="B7" s="790">
        <v>121</v>
      </c>
      <c r="C7" s="790">
        <v>112</v>
      </c>
      <c r="D7" s="790">
        <v>135</v>
      </c>
      <c r="E7" s="790">
        <v>218</v>
      </c>
      <c r="F7" s="790">
        <v>220</v>
      </c>
      <c r="G7" s="790">
        <v>252</v>
      </c>
      <c r="H7" s="790">
        <v>265</v>
      </c>
      <c r="I7" s="790">
        <v>265</v>
      </c>
      <c r="J7" s="790">
        <v>280</v>
      </c>
      <c r="K7" s="790">
        <v>280</v>
      </c>
      <c r="L7" s="790">
        <v>193</v>
      </c>
      <c r="M7" s="791"/>
      <c r="N7" s="791"/>
      <c r="O7" s="791"/>
      <c r="P7" s="791"/>
      <c r="Q7" s="791"/>
    </row>
    <row r="8" spans="1:17" ht="18.75" customHeight="1" x14ac:dyDescent="0.3">
      <c r="A8" s="792" t="s">
        <v>18</v>
      </c>
      <c r="B8" s="790">
        <v>21</v>
      </c>
      <c r="C8" s="790">
        <v>18</v>
      </c>
      <c r="D8" s="790">
        <v>37</v>
      </c>
      <c r="E8" s="790">
        <v>37</v>
      </c>
      <c r="F8" s="790">
        <v>37</v>
      </c>
      <c r="G8" s="790">
        <v>43</v>
      </c>
      <c r="H8" s="790">
        <v>43</v>
      </c>
      <c r="I8" s="790">
        <v>40</v>
      </c>
      <c r="J8" s="790">
        <v>40</v>
      </c>
      <c r="K8" s="790">
        <v>37</v>
      </c>
      <c r="L8" s="791">
        <v>37</v>
      </c>
      <c r="M8" s="791"/>
      <c r="N8" s="791"/>
      <c r="O8" s="791"/>
      <c r="P8" s="791"/>
      <c r="Q8" s="791"/>
    </row>
    <row r="9" spans="1:17" ht="18.75" customHeight="1" x14ac:dyDescent="0.3">
      <c r="A9" s="793" t="s">
        <v>114</v>
      </c>
      <c r="B9" s="790">
        <v>107</v>
      </c>
      <c r="C9" s="790">
        <v>110</v>
      </c>
      <c r="D9" s="790">
        <v>102</v>
      </c>
      <c r="E9" s="790">
        <v>102</v>
      </c>
      <c r="F9" s="790">
        <v>103</v>
      </c>
      <c r="G9" s="790">
        <v>138</v>
      </c>
      <c r="H9" s="790">
        <v>139</v>
      </c>
      <c r="I9" s="790">
        <v>116</v>
      </c>
      <c r="J9" s="790">
        <v>176</v>
      </c>
      <c r="K9" s="790">
        <v>167</v>
      </c>
      <c r="L9" s="790">
        <v>168</v>
      </c>
      <c r="M9" s="791"/>
      <c r="N9" s="791"/>
      <c r="O9" s="791"/>
      <c r="P9" s="791"/>
      <c r="Q9" s="791"/>
    </row>
    <row r="10" spans="1:17" ht="19.5" customHeight="1" x14ac:dyDescent="0.3">
      <c r="A10" s="792" t="s">
        <v>20</v>
      </c>
      <c r="B10" s="790">
        <v>24</v>
      </c>
      <c r="C10" s="790">
        <v>22</v>
      </c>
      <c r="D10" s="790">
        <v>26</v>
      </c>
      <c r="E10" s="790">
        <v>20</v>
      </c>
      <c r="F10" s="790">
        <v>20</v>
      </c>
      <c r="G10" s="790">
        <v>25</v>
      </c>
      <c r="H10" s="790">
        <v>31</v>
      </c>
      <c r="I10" s="790">
        <v>32</v>
      </c>
      <c r="J10" s="790">
        <v>22</v>
      </c>
      <c r="K10" s="790">
        <v>27</v>
      </c>
      <c r="L10" s="791">
        <v>30</v>
      </c>
      <c r="M10" s="791"/>
      <c r="N10" s="791"/>
      <c r="O10" s="791"/>
      <c r="P10" s="791"/>
      <c r="Q10" s="791"/>
    </row>
    <row r="11" spans="1:17" ht="39.75" customHeight="1" x14ac:dyDescent="0.35">
      <c r="A11" s="794" t="s">
        <v>115</v>
      </c>
      <c r="B11" s="792">
        <f>SUM(B6:B10)</f>
        <v>298</v>
      </c>
      <c r="C11" s="792">
        <f>SUM(C6:C10)</f>
        <v>295</v>
      </c>
      <c r="D11" s="792">
        <v>333</v>
      </c>
      <c r="E11" s="792">
        <v>410</v>
      </c>
      <c r="F11" s="792">
        <f t="shared" ref="F11:L11" si="0">SUM(F6:F10)</f>
        <v>410</v>
      </c>
      <c r="G11" s="792">
        <f t="shared" si="0"/>
        <v>480</v>
      </c>
      <c r="H11" s="792">
        <f t="shared" si="0"/>
        <v>504</v>
      </c>
      <c r="I11" s="792">
        <f t="shared" si="0"/>
        <v>475</v>
      </c>
      <c r="J11" s="792">
        <f t="shared" si="0"/>
        <v>542</v>
      </c>
      <c r="K11" s="792">
        <f t="shared" si="0"/>
        <v>523</v>
      </c>
      <c r="L11" s="792">
        <f t="shared" si="0"/>
        <v>440</v>
      </c>
      <c r="M11" s="792">
        <f>SUM(M6:M10)</f>
        <v>0</v>
      </c>
      <c r="N11" s="792">
        <f>SUM(N6:N10)</f>
        <v>0</v>
      </c>
      <c r="O11" s="792">
        <f>SUM(O6:O10)</f>
        <v>0</v>
      </c>
      <c r="P11" s="791"/>
      <c r="Q11" s="791"/>
    </row>
    <row r="12" spans="1:17" ht="18.75" customHeight="1" x14ac:dyDescent="0.3">
      <c r="A12" s="790" t="s">
        <v>183</v>
      </c>
      <c r="B12" s="790">
        <v>90</v>
      </c>
      <c r="C12" s="790">
        <v>84</v>
      </c>
      <c r="D12" s="790">
        <v>82</v>
      </c>
      <c r="E12" s="790">
        <v>61</v>
      </c>
      <c r="F12" s="790">
        <v>62</v>
      </c>
      <c r="G12" s="790">
        <v>85</v>
      </c>
      <c r="H12" s="790">
        <v>33</v>
      </c>
      <c r="I12" s="790">
        <v>26</v>
      </c>
      <c r="J12" s="790">
        <v>24</v>
      </c>
      <c r="K12" s="790">
        <v>25</v>
      </c>
      <c r="L12" s="791"/>
      <c r="M12" s="791"/>
      <c r="N12" s="791"/>
      <c r="O12" s="791"/>
      <c r="P12" s="791"/>
      <c r="Q12" s="791"/>
    </row>
    <row r="13" spans="1:17" ht="18.75" customHeight="1" x14ac:dyDescent="0.3">
      <c r="A13" s="792" t="s">
        <v>22</v>
      </c>
      <c r="B13" s="790">
        <v>45</v>
      </c>
      <c r="C13" s="790">
        <v>41</v>
      </c>
      <c r="D13" s="790">
        <v>40</v>
      </c>
      <c r="E13" s="790">
        <v>35</v>
      </c>
      <c r="F13" s="790">
        <v>36</v>
      </c>
      <c r="G13" s="790">
        <v>48</v>
      </c>
      <c r="H13" s="790">
        <v>53</v>
      </c>
      <c r="I13" s="790">
        <v>49</v>
      </c>
      <c r="J13" s="790">
        <v>46</v>
      </c>
      <c r="K13" s="790">
        <v>33</v>
      </c>
      <c r="L13" s="791">
        <v>28</v>
      </c>
      <c r="M13" s="791"/>
      <c r="N13" s="791"/>
      <c r="O13" s="791"/>
      <c r="P13" s="791"/>
      <c r="Q13" s="791"/>
    </row>
    <row r="14" spans="1:17" ht="18.75" customHeight="1" x14ac:dyDescent="0.3">
      <c r="A14" s="792" t="s">
        <v>23</v>
      </c>
      <c r="B14" s="790">
        <v>13</v>
      </c>
      <c r="C14" s="790">
        <v>50</v>
      </c>
      <c r="D14" s="790">
        <v>12</v>
      </c>
      <c r="E14" s="790">
        <v>15</v>
      </c>
      <c r="F14" s="790">
        <v>28</v>
      </c>
      <c r="G14" s="790">
        <v>25</v>
      </c>
      <c r="H14" s="790">
        <v>25</v>
      </c>
      <c r="I14" s="790">
        <v>25</v>
      </c>
      <c r="J14" s="790">
        <v>25</v>
      </c>
      <c r="K14" s="790">
        <v>25</v>
      </c>
      <c r="L14" s="791">
        <v>25</v>
      </c>
      <c r="M14" s="791"/>
      <c r="N14" s="791"/>
      <c r="O14" s="791"/>
      <c r="P14" s="791"/>
      <c r="Q14" s="791"/>
    </row>
    <row r="15" spans="1:17" ht="18.75" customHeight="1" x14ac:dyDescent="0.3">
      <c r="A15" s="792" t="s">
        <v>24</v>
      </c>
      <c r="B15" s="790">
        <v>90</v>
      </c>
      <c r="C15" s="790">
        <v>84</v>
      </c>
      <c r="D15" s="790">
        <v>82</v>
      </c>
      <c r="E15" s="790">
        <v>61</v>
      </c>
      <c r="F15" s="790">
        <v>62</v>
      </c>
      <c r="G15" s="790">
        <v>85</v>
      </c>
      <c r="H15" s="790">
        <v>33</v>
      </c>
      <c r="I15" s="790">
        <v>42</v>
      </c>
      <c r="J15" s="790">
        <v>83</v>
      </c>
      <c r="K15" s="790">
        <v>81</v>
      </c>
      <c r="L15" s="790">
        <v>83</v>
      </c>
      <c r="M15" s="791">
        <v>86</v>
      </c>
      <c r="N15" s="791">
        <v>78</v>
      </c>
      <c r="O15" s="791"/>
      <c r="P15" s="791"/>
      <c r="Q15" s="791"/>
    </row>
    <row r="16" spans="1:17" ht="18.75" customHeight="1" x14ac:dyDescent="0.3">
      <c r="A16" s="792" t="s">
        <v>25</v>
      </c>
      <c r="B16" s="795"/>
      <c r="C16" s="795"/>
      <c r="D16" s="795"/>
      <c r="E16" s="795"/>
      <c r="F16" s="795"/>
      <c r="G16" s="795"/>
      <c r="H16" s="795"/>
      <c r="I16" s="795"/>
      <c r="J16" s="795"/>
      <c r="K16" s="790">
        <v>6</v>
      </c>
      <c r="L16" s="791">
        <v>8</v>
      </c>
      <c r="M16" s="791"/>
      <c r="N16" s="791"/>
      <c r="O16" s="791"/>
      <c r="P16" s="791"/>
      <c r="Q16" s="791"/>
    </row>
    <row r="17" spans="1:17" ht="19.5" customHeight="1" x14ac:dyDescent="0.3">
      <c r="A17" s="792" t="s">
        <v>27</v>
      </c>
      <c r="B17" s="790">
        <v>155</v>
      </c>
      <c r="C17" s="790">
        <v>150</v>
      </c>
      <c r="D17" s="790">
        <v>150</v>
      </c>
      <c r="E17" s="790">
        <v>151</v>
      </c>
      <c r="F17" s="790">
        <v>150</v>
      </c>
      <c r="G17" s="790">
        <v>150</v>
      </c>
      <c r="H17" s="790">
        <v>150</v>
      </c>
      <c r="I17" s="790">
        <v>210</v>
      </c>
      <c r="J17" s="790">
        <v>200</v>
      </c>
      <c r="K17" s="790">
        <v>200</v>
      </c>
      <c r="L17" s="791">
        <v>200</v>
      </c>
      <c r="M17" s="791"/>
      <c r="N17" s="791"/>
      <c r="O17" s="791"/>
      <c r="P17" s="791"/>
      <c r="Q17" s="791"/>
    </row>
    <row r="18" spans="1:17" ht="19.5" customHeight="1" x14ac:dyDescent="0.35">
      <c r="A18" s="794" t="s">
        <v>28</v>
      </c>
      <c r="B18" s="792">
        <f>SUM(B12:B17)</f>
        <v>393</v>
      </c>
      <c r="C18" s="792">
        <f>SUM(C12:C17)</f>
        <v>409</v>
      </c>
      <c r="D18" s="792">
        <v>386</v>
      </c>
      <c r="E18" s="792">
        <v>366</v>
      </c>
      <c r="F18" s="792">
        <f t="shared" ref="F18:L18" si="1">SUM(F12:F17)</f>
        <v>338</v>
      </c>
      <c r="G18" s="792">
        <f t="shared" si="1"/>
        <v>393</v>
      </c>
      <c r="H18" s="792">
        <f t="shared" si="1"/>
        <v>294</v>
      </c>
      <c r="I18" s="792">
        <f t="shared" si="1"/>
        <v>352</v>
      </c>
      <c r="J18" s="792">
        <f t="shared" si="1"/>
        <v>378</v>
      </c>
      <c r="K18" s="792">
        <f t="shared" si="1"/>
        <v>370</v>
      </c>
      <c r="L18" s="792">
        <f t="shared" si="1"/>
        <v>344</v>
      </c>
      <c r="M18" s="792">
        <f>SUM(M12:M17)</f>
        <v>86</v>
      </c>
      <c r="N18" s="792">
        <f>SUM(N12:N17)</f>
        <v>78</v>
      </c>
      <c r="O18" s="792">
        <f>SUM(O12:O17)</f>
        <v>0</v>
      </c>
      <c r="P18" s="791"/>
      <c r="Q18" s="791"/>
    </row>
    <row r="19" spans="1:17" ht="19.5" customHeight="1" x14ac:dyDescent="0.3">
      <c r="A19" s="790" t="s">
        <v>94</v>
      </c>
      <c r="B19" s="792">
        <f>B11+B18</f>
        <v>691</v>
      </c>
      <c r="C19" s="792">
        <f>C11+C18</f>
        <v>704</v>
      </c>
      <c r="D19" s="792">
        <v>719</v>
      </c>
      <c r="E19" s="792">
        <v>776</v>
      </c>
      <c r="F19" s="792">
        <f t="shared" ref="F19:L19" si="2">F11+F18</f>
        <v>748</v>
      </c>
      <c r="G19" s="792">
        <f t="shared" si="2"/>
        <v>873</v>
      </c>
      <c r="H19" s="792">
        <f t="shared" si="2"/>
        <v>798</v>
      </c>
      <c r="I19" s="792">
        <f t="shared" si="2"/>
        <v>827</v>
      </c>
      <c r="J19" s="792">
        <f t="shared" si="2"/>
        <v>920</v>
      </c>
      <c r="K19" s="792">
        <f t="shared" si="2"/>
        <v>893</v>
      </c>
      <c r="L19" s="792">
        <f t="shared" si="2"/>
        <v>784</v>
      </c>
      <c r="M19" s="792">
        <f>M11+M18</f>
        <v>86</v>
      </c>
      <c r="N19" s="792">
        <f>N11+N18</f>
        <v>78</v>
      </c>
      <c r="O19" s="792">
        <f>O11+O18</f>
        <v>0</v>
      </c>
      <c r="P19" s="791"/>
      <c r="Q19" s="791"/>
    </row>
    <row r="20" spans="1:17" ht="23.25" customHeight="1" x14ac:dyDescent="0.35">
      <c r="A20" s="796"/>
      <c r="B20" s="796"/>
      <c r="C20" s="796"/>
      <c r="D20" s="796"/>
      <c r="E20" s="796"/>
      <c r="F20" s="796"/>
    </row>
  </sheetData>
  <mergeCells count="2">
    <mergeCell ref="A3:A5"/>
    <mergeCell ref="B3:Q4"/>
  </mergeCells>
  <pageMargins left="0.7" right="0.7" top="0.75" bottom="0.75" header="0.3" footer="0.3"/>
  <pageSetup paperSize="9" scale="9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L18" sqref="L18"/>
    </sheetView>
  </sheetViews>
  <sheetFormatPr defaultRowHeight="12.75" customHeight="1" x14ac:dyDescent="0.2"/>
  <cols>
    <col min="1" max="1" width="28" customWidth="1"/>
    <col min="2" max="2" width="12.5703125" customWidth="1"/>
    <col min="3" max="3" width="11.140625" customWidth="1"/>
    <col min="4" max="4" width="11.7109375" customWidth="1"/>
    <col min="5" max="5" width="11.42578125" customWidth="1"/>
    <col min="6" max="7" width="11.140625" customWidth="1"/>
    <col min="8" max="8" width="10.42578125" customWidth="1"/>
    <col min="9" max="10" width="10.5703125" customWidth="1"/>
    <col min="11" max="11" width="10.85546875" customWidth="1"/>
    <col min="12" max="12" width="13.28515625" customWidth="1"/>
    <col min="13" max="13" width="11.85546875" customWidth="1"/>
    <col min="14" max="14" width="11.7109375" customWidth="1"/>
  </cols>
  <sheetData>
    <row r="1" spans="1:14" ht="18" customHeight="1" x14ac:dyDescent="0.3">
      <c r="A1" s="788" t="s">
        <v>335</v>
      </c>
      <c r="B1" s="788"/>
      <c r="C1" s="788"/>
      <c r="D1" s="788"/>
      <c r="E1" s="788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8.75" customHeight="1" x14ac:dyDescent="0.3">
      <c r="A2" s="102"/>
      <c r="B2" s="102"/>
      <c r="C2" s="102"/>
      <c r="D2" s="788"/>
      <c r="E2" s="788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12.75" customHeight="1" x14ac:dyDescent="0.2">
      <c r="A3" s="865" t="s">
        <v>7</v>
      </c>
      <c r="B3" s="867"/>
      <c r="C3" s="867"/>
      <c r="D3" s="867"/>
      <c r="E3" s="867"/>
      <c r="F3" s="867"/>
      <c r="G3" s="867"/>
      <c r="H3" s="867"/>
      <c r="I3" s="867"/>
      <c r="J3" s="867"/>
      <c r="K3" s="867"/>
      <c r="L3" s="867"/>
      <c r="M3" s="867"/>
      <c r="N3" s="867"/>
    </row>
    <row r="4" spans="1:14" ht="7.5" customHeight="1" x14ac:dyDescent="0.2">
      <c r="A4" s="866"/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  <c r="M4" s="867"/>
      <c r="N4" s="867"/>
    </row>
    <row r="5" spans="1:14" ht="47.25" customHeight="1" x14ac:dyDescent="0.2">
      <c r="A5" s="866"/>
      <c r="B5" s="797" t="s">
        <v>238</v>
      </c>
      <c r="C5" s="797" t="s">
        <v>239</v>
      </c>
      <c r="D5" s="797" t="s">
        <v>240</v>
      </c>
      <c r="E5" s="797" t="s">
        <v>241</v>
      </c>
      <c r="F5" s="798" t="s">
        <v>242</v>
      </c>
      <c r="G5" s="797" t="s">
        <v>244</v>
      </c>
      <c r="H5" s="799" t="s">
        <v>245</v>
      </c>
      <c r="I5" s="798" t="s">
        <v>243</v>
      </c>
      <c r="J5" s="800" t="s">
        <v>310</v>
      </c>
      <c r="K5" s="801" t="s">
        <v>336</v>
      </c>
      <c r="L5" s="798" t="s">
        <v>337</v>
      </c>
      <c r="M5" s="802" t="s">
        <v>338</v>
      </c>
      <c r="N5" s="802" t="s">
        <v>339</v>
      </c>
    </row>
    <row r="6" spans="1:14" ht="18.75" customHeight="1" x14ac:dyDescent="0.3">
      <c r="A6" s="792" t="s">
        <v>16</v>
      </c>
      <c r="B6" s="790">
        <v>33</v>
      </c>
      <c r="C6" s="790">
        <v>30</v>
      </c>
      <c r="D6" s="790">
        <v>30</v>
      </c>
      <c r="E6" s="790">
        <v>30</v>
      </c>
      <c r="F6" s="790">
        <v>30</v>
      </c>
      <c r="G6" s="790">
        <v>30</v>
      </c>
      <c r="H6" s="790">
        <v>30</v>
      </c>
      <c r="I6" s="790">
        <v>30</v>
      </c>
      <c r="J6" s="803"/>
      <c r="K6" s="803"/>
      <c r="L6" s="803"/>
      <c r="M6" s="804"/>
      <c r="N6" s="804"/>
    </row>
    <row r="7" spans="1:14" ht="18.75" customHeight="1" x14ac:dyDescent="0.3">
      <c r="A7" s="792" t="s">
        <v>17</v>
      </c>
      <c r="B7" s="805">
        <v>125</v>
      </c>
      <c r="C7" s="805">
        <v>125</v>
      </c>
      <c r="D7" s="805">
        <v>125</v>
      </c>
      <c r="E7" s="805">
        <v>125</v>
      </c>
      <c r="F7" s="805">
        <v>125</v>
      </c>
      <c r="G7" s="790">
        <v>230</v>
      </c>
      <c r="H7" s="790">
        <v>280</v>
      </c>
      <c r="I7" s="790">
        <v>275</v>
      </c>
      <c r="J7" s="803"/>
      <c r="K7" s="803"/>
      <c r="L7" s="803"/>
      <c r="M7" s="804"/>
      <c r="N7" s="804"/>
    </row>
    <row r="8" spans="1:14" ht="18.75" customHeight="1" x14ac:dyDescent="0.3">
      <c r="A8" s="792" t="s">
        <v>18</v>
      </c>
      <c r="B8" s="790">
        <v>53</v>
      </c>
      <c r="C8" s="790">
        <v>53</v>
      </c>
      <c r="D8" s="790">
        <v>53</v>
      </c>
      <c r="E8" s="790">
        <v>53</v>
      </c>
      <c r="F8" s="790">
        <v>50</v>
      </c>
      <c r="G8" s="790">
        <v>50</v>
      </c>
      <c r="H8" s="790">
        <v>50</v>
      </c>
      <c r="I8" s="790">
        <v>50</v>
      </c>
      <c r="J8" s="803"/>
      <c r="K8" s="803"/>
      <c r="L8" s="803"/>
      <c r="M8" s="804"/>
      <c r="N8" s="804"/>
    </row>
    <row r="9" spans="1:14" ht="25.5" customHeight="1" x14ac:dyDescent="0.3">
      <c r="A9" s="793" t="s">
        <v>114</v>
      </c>
      <c r="B9" s="790">
        <v>200</v>
      </c>
      <c r="C9" s="790">
        <v>200</v>
      </c>
      <c r="D9" s="790">
        <v>200</v>
      </c>
      <c r="E9" s="790">
        <v>200</v>
      </c>
      <c r="F9" s="790">
        <v>200</v>
      </c>
      <c r="G9" s="790">
        <v>200</v>
      </c>
      <c r="H9" s="790">
        <v>200</v>
      </c>
      <c r="I9" s="790">
        <v>200</v>
      </c>
      <c r="J9" s="803"/>
      <c r="K9" s="803"/>
      <c r="L9" s="803"/>
      <c r="M9" s="804"/>
      <c r="N9" s="804"/>
    </row>
    <row r="10" spans="1:14" ht="19.5" customHeight="1" x14ac:dyDescent="0.3">
      <c r="A10" s="792" t="s">
        <v>20</v>
      </c>
      <c r="B10" s="790">
        <v>25</v>
      </c>
      <c r="C10" s="790">
        <v>25</v>
      </c>
      <c r="D10" s="790">
        <v>25</v>
      </c>
      <c r="E10" s="790">
        <v>31</v>
      </c>
      <c r="F10" s="790">
        <v>32</v>
      </c>
      <c r="G10" s="790">
        <v>33</v>
      </c>
      <c r="H10" s="790">
        <v>27</v>
      </c>
      <c r="I10" s="790">
        <v>30</v>
      </c>
      <c r="J10" s="803"/>
      <c r="K10" s="803"/>
      <c r="L10" s="803"/>
      <c r="M10" s="804"/>
      <c r="N10" s="804"/>
    </row>
    <row r="11" spans="1:14" ht="42.75" customHeight="1" x14ac:dyDescent="0.35">
      <c r="A11" s="794" t="s">
        <v>115</v>
      </c>
      <c r="B11" s="792">
        <f t="shared" ref="B11:I11" si="0">SUM(B6:B10)</f>
        <v>436</v>
      </c>
      <c r="C11" s="792">
        <f t="shared" si="0"/>
        <v>433</v>
      </c>
      <c r="D11" s="792">
        <f t="shared" si="0"/>
        <v>433</v>
      </c>
      <c r="E11" s="792">
        <f t="shared" si="0"/>
        <v>439</v>
      </c>
      <c r="F11" s="792">
        <f t="shared" si="0"/>
        <v>437</v>
      </c>
      <c r="G11" s="792">
        <f t="shared" si="0"/>
        <v>543</v>
      </c>
      <c r="H11" s="792">
        <f t="shared" si="0"/>
        <v>587</v>
      </c>
      <c r="I11" s="792">
        <f t="shared" si="0"/>
        <v>585</v>
      </c>
      <c r="J11" s="806"/>
      <c r="K11" s="806"/>
      <c r="L11" s="806"/>
      <c r="M11" s="804"/>
      <c r="N11" s="804"/>
    </row>
    <row r="12" spans="1:14" ht="18.75" customHeight="1" x14ac:dyDescent="0.3">
      <c r="A12" s="790" t="s">
        <v>183</v>
      </c>
      <c r="B12" s="790">
        <v>56</v>
      </c>
      <c r="C12" s="790">
        <v>57</v>
      </c>
      <c r="D12" s="790">
        <v>52</v>
      </c>
      <c r="E12" s="790">
        <v>75</v>
      </c>
      <c r="F12" s="790">
        <v>26</v>
      </c>
      <c r="G12" s="790">
        <v>24</v>
      </c>
      <c r="H12" s="790">
        <v>25</v>
      </c>
      <c r="I12" s="790"/>
      <c r="J12" s="803"/>
      <c r="K12" s="803"/>
      <c r="L12" s="803"/>
      <c r="M12" s="804"/>
      <c r="N12" s="804"/>
    </row>
    <row r="13" spans="1:14" ht="18.75" customHeight="1" x14ac:dyDescent="0.3">
      <c r="A13" s="792" t="s">
        <v>22</v>
      </c>
      <c r="B13" s="790">
        <v>76</v>
      </c>
      <c r="C13" s="790">
        <v>75</v>
      </c>
      <c r="D13" s="790">
        <v>72</v>
      </c>
      <c r="E13" s="790">
        <v>77</v>
      </c>
      <c r="F13" s="790">
        <v>75</v>
      </c>
      <c r="G13" s="790">
        <v>52</v>
      </c>
      <c r="H13" s="790">
        <v>51</v>
      </c>
      <c r="I13" s="790">
        <v>49</v>
      </c>
      <c r="J13" s="803"/>
      <c r="K13" s="803"/>
      <c r="L13" s="803"/>
      <c r="M13" s="804"/>
      <c r="N13" s="804"/>
    </row>
    <row r="14" spans="1:14" ht="18.75" customHeight="1" x14ac:dyDescent="0.3">
      <c r="A14" s="792" t="s">
        <v>23</v>
      </c>
      <c r="B14" s="790">
        <v>50</v>
      </c>
      <c r="C14" s="790">
        <v>50</v>
      </c>
      <c r="D14" s="790">
        <v>50</v>
      </c>
      <c r="E14" s="790">
        <v>50</v>
      </c>
      <c r="F14" s="790">
        <v>50</v>
      </c>
      <c r="G14" s="790">
        <v>50</v>
      </c>
      <c r="H14" s="790">
        <v>50</v>
      </c>
      <c r="I14" s="790">
        <v>50</v>
      </c>
      <c r="J14" s="803"/>
      <c r="K14" s="803"/>
      <c r="L14" s="803"/>
      <c r="M14" s="804"/>
      <c r="N14" s="804"/>
    </row>
    <row r="15" spans="1:14" ht="18.75" customHeight="1" x14ac:dyDescent="0.3">
      <c r="A15" s="792" t="s">
        <v>24</v>
      </c>
      <c r="B15" s="790">
        <v>56</v>
      </c>
      <c r="C15" s="790">
        <v>57</v>
      </c>
      <c r="D15" s="790">
        <v>52</v>
      </c>
      <c r="E15" s="790">
        <v>75</v>
      </c>
      <c r="F15" s="790">
        <v>146</v>
      </c>
      <c r="G15" s="790">
        <v>159</v>
      </c>
      <c r="H15" s="790">
        <v>156</v>
      </c>
      <c r="I15" s="790">
        <v>160</v>
      </c>
      <c r="J15" s="803"/>
      <c r="K15" s="803"/>
      <c r="L15" s="803"/>
      <c r="M15" s="804"/>
      <c r="N15" s="804"/>
    </row>
    <row r="16" spans="1:14" ht="18.75" customHeight="1" x14ac:dyDescent="0.3">
      <c r="A16" s="792" t="s">
        <v>26</v>
      </c>
      <c r="B16" s="807"/>
      <c r="C16" s="807"/>
      <c r="D16" s="807"/>
      <c r="E16" s="807"/>
      <c r="F16" s="807"/>
      <c r="G16" s="807"/>
      <c r="H16" s="807"/>
      <c r="I16" s="807"/>
      <c r="J16" s="803"/>
      <c r="K16" s="803"/>
      <c r="L16" s="803"/>
      <c r="M16" s="804"/>
      <c r="N16" s="804"/>
    </row>
    <row r="17" spans="1:14" ht="18.75" customHeight="1" x14ac:dyDescent="0.3">
      <c r="A17" s="792" t="s">
        <v>25</v>
      </c>
      <c r="B17" s="808"/>
      <c r="C17" s="808"/>
      <c r="D17" s="808"/>
      <c r="E17" s="808"/>
      <c r="F17" s="808"/>
      <c r="G17" s="808"/>
      <c r="H17" s="790">
        <v>6</v>
      </c>
      <c r="I17" s="790">
        <v>27</v>
      </c>
      <c r="J17" s="803"/>
      <c r="K17" s="803"/>
      <c r="L17" s="803"/>
      <c r="M17" s="804"/>
      <c r="N17" s="804"/>
    </row>
    <row r="18" spans="1:14" ht="19.5" customHeight="1" x14ac:dyDescent="0.3">
      <c r="A18" s="792" t="s">
        <v>27</v>
      </c>
      <c r="B18" s="790">
        <v>151</v>
      </c>
      <c r="C18" s="790">
        <v>150</v>
      </c>
      <c r="D18" s="790">
        <v>150</v>
      </c>
      <c r="E18" s="790">
        <v>150</v>
      </c>
      <c r="F18" s="790">
        <v>210</v>
      </c>
      <c r="G18" s="790">
        <v>200</v>
      </c>
      <c r="H18" s="790">
        <v>200</v>
      </c>
      <c r="I18" s="790">
        <v>200</v>
      </c>
      <c r="J18" s="803"/>
      <c r="K18" s="803"/>
      <c r="L18" s="803"/>
      <c r="M18" s="804"/>
      <c r="N18" s="804"/>
    </row>
    <row r="19" spans="1:14" ht="46.5" customHeight="1" x14ac:dyDescent="0.35">
      <c r="A19" s="794" t="s">
        <v>28</v>
      </c>
      <c r="B19" s="792">
        <f t="shared" ref="B19:I19" si="1">SUM(B12:B18)</f>
        <v>389</v>
      </c>
      <c r="C19" s="792">
        <f t="shared" si="1"/>
        <v>389</v>
      </c>
      <c r="D19" s="792">
        <f t="shared" si="1"/>
        <v>376</v>
      </c>
      <c r="E19" s="792">
        <f t="shared" si="1"/>
        <v>427</v>
      </c>
      <c r="F19" s="792">
        <f t="shared" si="1"/>
        <v>507</v>
      </c>
      <c r="G19" s="792">
        <f t="shared" si="1"/>
        <v>485</v>
      </c>
      <c r="H19" s="792">
        <f t="shared" si="1"/>
        <v>488</v>
      </c>
      <c r="I19" s="792">
        <f t="shared" si="1"/>
        <v>486</v>
      </c>
      <c r="J19" s="806"/>
      <c r="K19" s="806"/>
      <c r="L19" s="806"/>
      <c r="M19" s="804"/>
      <c r="N19" s="804"/>
    </row>
    <row r="20" spans="1:14" ht="19.5" customHeight="1" x14ac:dyDescent="0.3">
      <c r="A20" s="790" t="s">
        <v>94</v>
      </c>
      <c r="B20" s="792">
        <f t="shared" ref="B20:I20" si="2">B11+B19</f>
        <v>825</v>
      </c>
      <c r="C20" s="792">
        <f t="shared" si="2"/>
        <v>822</v>
      </c>
      <c r="D20" s="792">
        <f t="shared" si="2"/>
        <v>809</v>
      </c>
      <c r="E20" s="792">
        <f t="shared" si="2"/>
        <v>866</v>
      </c>
      <c r="F20" s="792">
        <f t="shared" si="2"/>
        <v>944</v>
      </c>
      <c r="G20" s="792">
        <f t="shared" si="2"/>
        <v>1028</v>
      </c>
      <c r="H20" s="792">
        <f t="shared" si="2"/>
        <v>1075</v>
      </c>
      <c r="I20" s="792">
        <f t="shared" si="2"/>
        <v>1071</v>
      </c>
      <c r="J20" s="806"/>
      <c r="K20" s="806"/>
      <c r="L20" s="806"/>
      <c r="M20" s="804"/>
      <c r="N20" s="804"/>
    </row>
    <row r="27" spans="1:14" ht="12.75" customHeight="1" x14ac:dyDescent="0.2">
      <c r="L27" s="89"/>
    </row>
  </sheetData>
  <mergeCells count="2">
    <mergeCell ref="A3:A5"/>
    <mergeCell ref="B3:N4"/>
  </mergeCells>
  <pageMargins left="0.7" right="0.7" top="0.75" bottom="0.75" header="0.3" footer="0.3"/>
  <pageSetup paperSize="9" scale="9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0"/>
  <sheetViews>
    <sheetView workbookViewId="0">
      <selection activeCell="L29" sqref="L29"/>
    </sheetView>
  </sheetViews>
  <sheetFormatPr defaultRowHeight="12.75" customHeight="1" x14ac:dyDescent="0.2"/>
  <cols>
    <col min="1" max="1" width="22.7109375" customWidth="1"/>
    <col min="2" max="2" width="8.42578125" customWidth="1"/>
    <col min="3" max="3" width="7.140625" customWidth="1"/>
    <col min="4" max="13" width="6.42578125" customWidth="1"/>
    <col min="14" max="14" width="7.28515625" customWidth="1"/>
    <col min="15" max="15" width="7" customWidth="1"/>
    <col min="16" max="25" width="7.140625" customWidth="1"/>
    <col min="26" max="26" width="7" customWidth="1"/>
    <col min="27" max="27" width="7.85546875" customWidth="1"/>
    <col min="28" max="39" width="7.28515625" customWidth="1"/>
    <col min="40" max="40" width="6.7109375" customWidth="1"/>
    <col min="41" max="41" width="7.42578125" customWidth="1"/>
    <col min="42" max="54" width="7" customWidth="1"/>
    <col min="55" max="55" width="7.28515625" customWidth="1"/>
    <col min="56" max="57" width="7.7109375" customWidth="1"/>
    <col min="58" max="58" width="7.140625" customWidth="1"/>
    <col min="59" max="59" width="7.28515625" customWidth="1"/>
    <col min="60" max="60" width="8.28515625" customWidth="1"/>
    <col min="63" max="63" width="6.28515625" customWidth="1"/>
    <col min="64" max="64" width="5.140625" customWidth="1"/>
  </cols>
  <sheetData>
    <row r="1" spans="1:67" ht="12.75" customHeight="1" x14ac:dyDescent="0.2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</row>
    <row r="2" spans="1:67" ht="12.75" customHeight="1" x14ac:dyDescent="0.2">
      <c r="A2" s="91"/>
      <c r="B2" s="91"/>
      <c r="C2" s="91"/>
      <c r="D2" s="91" t="s">
        <v>30</v>
      </c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</row>
    <row r="3" spans="1:67" ht="12.75" customHeight="1" x14ac:dyDescent="0.2">
      <c r="A3" s="91" t="s">
        <v>31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</row>
    <row r="4" spans="1:67" ht="12.75" customHeight="1" x14ac:dyDescent="0.2">
      <c r="A4" s="91" t="s">
        <v>32</v>
      </c>
      <c r="B4" s="91"/>
      <c r="C4" s="91"/>
      <c r="D4" s="91"/>
      <c r="E4" s="91"/>
      <c r="F4" s="91"/>
      <c r="G4" s="90"/>
      <c r="H4" s="90"/>
      <c r="I4" s="90"/>
      <c r="J4" s="90"/>
      <c r="K4" s="90"/>
      <c r="L4" s="90"/>
      <c r="M4" s="90"/>
      <c r="N4" s="90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</row>
    <row r="5" spans="1:67" ht="13.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</row>
    <row r="6" spans="1:67" ht="13.5" customHeight="1" x14ac:dyDescent="0.2">
      <c r="A6" s="92"/>
      <c r="B6" s="815" t="s">
        <v>33</v>
      </c>
      <c r="C6" s="815"/>
      <c r="D6" s="815"/>
      <c r="E6" s="815"/>
      <c r="F6" s="815"/>
      <c r="G6" s="816"/>
      <c r="H6" s="816"/>
      <c r="I6" s="816"/>
      <c r="J6" s="816"/>
      <c r="K6" s="816"/>
      <c r="L6" s="816"/>
      <c r="M6" s="93"/>
      <c r="N6" s="815" t="s">
        <v>34</v>
      </c>
      <c r="O6" s="815"/>
      <c r="P6" s="815"/>
      <c r="Q6" s="815"/>
      <c r="R6" s="815"/>
      <c r="S6" s="816"/>
      <c r="T6" s="816"/>
      <c r="U6" s="816"/>
      <c r="V6" s="816"/>
      <c r="W6" s="816"/>
      <c r="X6" s="816"/>
      <c r="Y6" s="93"/>
      <c r="Z6" s="815" t="s">
        <v>35</v>
      </c>
      <c r="AA6" s="815"/>
      <c r="AB6" s="815"/>
      <c r="AC6" s="815"/>
      <c r="AD6" s="815"/>
      <c r="AE6" s="816"/>
      <c r="AF6" s="816"/>
      <c r="AG6" s="816"/>
      <c r="AH6" s="816"/>
      <c r="AI6" s="816"/>
      <c r="AJ6" s="816"/>
      <c r="AK6" s="93"/>
      <c r="AL6" s="93"/>
      <c r="AM6" s="93"/>
      <c r="AN6" s="815" t="s">
        <v>36</v>
      </c>
      <c r="AO6" s="815"/>
      <c r="AP6" s="815"/>
      <c r="AQ6" s="815"/>
      <c r="AR6" s="815"/>
      <c r="AS6" s="815"/>
      <c r="AT6" s="815"/>
      <c r="AU6" s="815"/>
      <c r="AV6" s="815"/>
      <c r="AW6" s="815"/>
      <c r="AX6" s="815"/>
      <c r="AY6" s="815"/>
      <c r="AZ6" s="815"/>
      <c r="BA6" s="815"/>
      <c r="BB6" s="815" t="s">
        <v>37</v>
      </c>
      <c r="BC6" s="815"/>
      <c r="BD6" s="815"/>
      <c r="BE6" s="815"/>
      <c r="BF6" s="815"/>
      <c r="BG6" s="815"/>
      <c r="BH6" s="815"/>
      <c r="BI6" s="815"/>
      <c r="BJ6" s="815"/>
      <c r="BK6" s="815"/>
      <c r="BL6" s="815"/>
      <c r="BM6" s="815"/>
      <c r="BN6" s="815"/>
      <c r="BO6" s="815"/>
    </row>
    <row r="7" spans="1:67" ht="26.25" customHeight="1" x14ac:dyDescent="0.2">
      <c r="A7" s="94" t="s">
        <v>7</v>
      </c>
      <c r="B7" s="94">
        <v>2008</v>
      </c>
      <c r="C7" s="92">
        <v>2009</v>
      </c>
      <c r="D7" s="92">
        <v>2010</v>
      </c>
      <c r="E7" s="92">
        <v>2011</v>
      </c>
      <c r="F7" s="92">
        <v>2012</v>
      </c>
      <c r="G7" s="92">
        <v>2013</v>
      </c>
      <c r="H7" s="92">
        <v>2014</v>
      </c>
      <c r="I7" s="92">
        <v>2015</v>
      </c>
      <c r="J7" s="92">
        <v>2016</v>
      </c>
      <c r="K7" s="92">
        <v>2017</v>
      </c>
      <c r="L7" s="92">
        <v>2018</v>
      </c>
      <c r="M7" s="92">
        <v>2019</v>
      </c>
      <c r="N7" s="94">
        <v>2008</v>
      </c>
      <c r="O7" s="92">
        <v>2009</v>
      </c>
      <c r="P7" s="92">
        <v>2010</v>
      </c>
      <c r="Q7" s="92">
        <v>2011</v>
      </c>
      <c r="R7" s="92">
        <v>2012</v>
      </c>
      <c r="S7" s="92">
        <v>2013</v>
      </c>
      <c r="T7" s="92">
        <v>2014</v>
      </c>
      <c r="U7" s="92">
        <v>2015</v>
      </c>
      <c r="V7" s="92">
        <v>2016</v>
      </c>
      <c r="W7" s="92">
        <v>2017</v>
      </c>
      <c r="X7" s="92">
        <v>2018</v>
      </c>
      <c r="Y7" s="92">
        <v>2019</v>
      </c>
      <c r="Z7" s="94">
        <v>2008</v>
      </c>
      <c r="AA7" s="92">
        <v>2009</v>
      </c>
      <c r="AB7" s="92">
        <v>2010</v>
      </c>
      <c r="AC7" s="92">
        <v>2011</v>
      </c>
      <c r="AD7" s="92">
        <v>2012</v>
      </c>
      <c r="AE7" s="92">
        <v>2013</v>
      </c>
      <c r="AF7" s="92">
        <v>2014</v>
      </c>
      <c r="AG7" s="92">
        <v>2015</v>
      </c>
      <c r="AH7" s="92">
        <v>2016</v>
      </c>
      <c r="AI7" s="92">
        <v>2017</v>
      </c>
      <c r="AJ7" s="92">
        <v>2018</v>
      </c>
      <c r="AK7" s="92">
        <v>2019</v>
      </c>
      <c r="AL7" s="92">
        <v>2020</v>
      </c>
      <c r="AM7" s="92">
        <v>2021</v>
      </c>
      <c r="AN7" s="94">
        <v>2008</v>
      </c>
      <c r="AO7" s="92">
        <v>2009</v>
      </c>
      <c r="AP7" s="92">
        <v>2010</v>
      </c>
      <c r="AQ7" s="92">
        <v>2011</v>
      </c>
      <c r="AR7" s="92">
        <v>2012</v>
      </c>
      <c r="AS7" s="92">
        <v>2013</v>
      </c>
      <c r="AT7" s="92">
        <v>2014</v>
      </c>
      <c r="AU7" s="92">
        <v>2015</v>
      </c>
      <c r="AV7" s="92">
        <v>2016</v>
      </c>
      <c r="AW7" s="92">
        <v>2017</v>
      </c>
      <c r="AX7" s="92">
        <v>2018</v>
      </c>
      <c r="AY7" s="92">
        <v>2019</v>
      </c>
      <c r="AZ7" s="92">
        <v>2020</v>
      </c>
      <c r="BA7" s="92">
        <v>2021</v>
      </c>
      <c r="BB7" s="94">
        <v>2008</v>
      </c>
      <c r="BC7" s="92">
        <v>2009</v>
      </c>
      <c r="BD7" s="92">
        <v>2010</v>
      </c>
      <c r="BE7" s="92">
        <v>2011</v>
      </c>
      <c r="BF7" s="92">
        <v>2012</v>
      </c>
      <c r="BG7" s="92">
        <v>2013</v>
      </c>
      <c r="BH7" s="93">
        <v>2014</v>
      </c>
      <c r="BI7" s="92">
        <v>2015</v>
      </c>
      <c r="BJ7" s="93">
        <v>2016</v>
      </c>
      <c r="BK7" s="93">
        <v>2017</v>
      </c>
      <c r="BL7" s="93">
        <v>2018</v>
      </c>
      <c r="BM7" s="93">
        <v>2019</v>
      </c>
      <c r="BN7" s="93">
        <v>2020</v>
      </c>
      <c r="BO7" s="93">
        <v>2021</v>
      </c>
    </row>
    <row r="8" spans="1:67" ht="12.75" customHeight="1" x14ac:dyDescent="0.2">
      <c r="A8" s="92" t="s">
        <v>16</v>
      </c>
      <c r="B8" s="95">
        <v>60</v>
      </c>
      <c r="C8" s="95">
        <v>60</v>
      </c>
      <c r="D8" s="95">
        <v>60</v>
      </c>
      <c r="E8" s="95">
        <v>60</v>
      </c>
      <c r="F8" s="95">
        <v>60</v>
      </c>
      <c r="G8" s="95">
        <v>60</v>
      </c>
      <c r="H8" s="95">
        <v>60</v>
      </c>
      <c r="I8" s="95">
        <v>60</v>
      </c>
      <c r="J8" s="95">
        <v>60</v>
      </c>
      <c r="K8" s="95"/>
      <c r="L8" s="95"/>
      <c r="M8" s="95"/>
      <c r="N8" s="95">
        <v>60</v>
      </c>
      <c r="O8" s="95">
        <v>62</v>
      </c>
      <c r="P8" s="95">
        <v>58</v>
      </c>
      <c r="Q8" s="95">
        <v>63</v>
      </c>
      <c r="R8" s="95">
        <v>60</v>
      </c>
      <c r="S8" s="95">
        <v>61</v>
      </c>
      <c r="T8" s="95">
        <v>61</v>
      </c>
      <c r="U8" s="95">
        <v>64</v>
      </c>
      <c r="V8" s="95">
        <v>60</v>
      </c>
      <c r="W8" s="95"/>
      <c r="X8" s="95"/>
      <c r="Y8" s="95"/>
      <c r="Z8" s="94">
        <v>23</v>
      </c>
      <c r="AA8" s="95">
        <v>20</v>
      </c>
      <c r="AB8" s="95">
        <v>14</v>
      </c>
      <c r="AC8" s="95">
        <v>23</v>
      </c>
      <c r="AD8" s="95">
        <v>14</v>
      </c>
      <c r="AE8" s="95">
        <v>17</v>
      </c>
      <c r="AF8" s="95">
        <v>13</v>
      </c>
      <c r="AG8" s="95">
        <v>19</v>
      </c>
      <c r="AH8" s="95">
        <v>13</v>
      </c>
      <c r="AI8" s="95"/>
      <c r="AJ8" s="95"/>
      <c r="AK8" s="95"/>
      <c r="AL8" s="95"/>
      <c r="AM8" s="95"/>
      <c r="AN8" s="95">
        <v>22</v>
      </c>
      <c r="AO8" s="95">
        <v>18</v>
      </c>
      <c r="AP8" s="95">
        <v>18</v>
      </c>
      <c r="AQ8" s="95">
        <v>18</v>
      </c>
      <c r="AR8" s="95">
        <v>17</v>
      </c>
      <c r="AS8" s="95">
        <v>16</v>
      </c>
      <c r="AT8" s="95">
        <v>13</v>
      </c>
      <c r="AU8" s="95">
        <v>16</v>
      </c>
      <c r="AV8" s="95">
        <v>17</v>
      </c>
      <c r="AW8" s="95"/>
      <c r="AX8" s="95"/>
      <c r="AY8" s="95"/>
      <c r="AZ8" s="95"/>
      <c r="BA8" s="95"/>
      <c r="BB8" s="95">
        <v>22</v>
      </c>
      <c r="BC8" s="95">
        <v>14</v>
      </c>
      <c r="BD8" s="95">
        <v>18</v>
      </c>
      <c r="BE8" s="95">
        <v>15</v>
      </c>
      <c r="BF8" s="95">
        <v>14</v>
      </c>
      <c r="BG8" s="95">
        <v>11</v>
      </c>
      <c r="BH8" s="95">
        <v>13</v>
      </c>
      <c r="BI8" s="92">
        <v>13</v>
      </c>
      <c r="BJ8" s="93">
        <v>14</v>
      </c>
      <c r="BK8" s="93"/>
      <c r="BL8" s="93"/>
      <c r="BM8" s="93"/>
      <c r="BN8" s="93"/>
      <c r="BO8" s="93"/>
    </row>
    <row r="9" spans="1:67" ht="12.75" customHeight="1" x14ac:dyDescent="0.2">
      <c r="A9" s="92" t="s">
        <v>17</v>
      </c>
      <c r="B9" s="95">
        <v>420</v>
      </c>
      <c r="C9" s="95">
        <v>420</v>
      </c>
      <c r="D9" s="95">
        <v>420</v>
      </c>
      <c r="E9" s="95">
        <v>420</v>
      </c>
      <c r="F9" s="95">
        <v>420</v>
      </c>
      <c r="G9" s="95">
        <v>420</v>
      </c>
      <c r="H9" s="95">
        <v>360</v>
      </c>
      <c r="I9" s="95">
        <v>320</v>
      </c>
      <c r="J9" s="95">
        <v>310</v>
      </c>
      <c r="K9" s="95"/>
      <c r="L9" s="95"/>
      <c r="M9" s="95"/>
      <c r="N9" s="95">
        <v>341</v>
      </c>
      <c r="O9" s="95">
        <v>364</v>
      </c>
      <c r="P9" s="95">
        <v>368</v>
      </c>
      <c r="Q9" s="95">
        <v>409</v>
      </c>
      <c r="R9" s="95">
        <v>415</v>
      </c>
      <c r="S9" s="95">
        <v>420</v>
      </c>
      <c r="T9" s="95">
        <v>353</v>
      </c>
      <c r="U9" s="95">
        <v>308</v>
      </c>
      <c r="V9" s="95">
        <v>313</v>
      </c>
      <c r="W9" s="95"/>
      <c r="X9" s="95"/>
      <c r="Y9" s="95"/>
      <c r="Z9" s="95">
        <v>105</v>
      </c>
      <c r="AA9" s="95">
        <v>126</v>
      </c>
      <c r="AB9" s="95">
        <v>95</v>
      </c>
      <c r="AC9" s="95">
        <v>131</v>
      </c>
      <c r="AD9" s="95">
        <v>86</v>
      </c>
      <c r="AE9" s="95">
        <v>93</v>
      </c>
      <c r="AF9" s="95">
        <v>58</v>
      </c>
      <c r="AG9" s="95">
        <v>27</v>
      </c>
      <c r="AH9" s="95">
        <v>63</v>
      </c>
      <c r="AI9" s="95"/>
      <c r="AJ9" s="95"/>
      <c r="AK9" s="95"/>
      <c r="AL9" s="95"/>
      <c r="AM9" s="95"/>
      <c r="AN9" s="95">
        <v>89</v>
      </c>
      <c r="AO9" s="95">
        <v>103</v>
      </c>
      <c r="AP9" s="95">
        <v>91</v>
      </c>
      <c r="AQ9" s="95">
        <v>90</v>
      </c>
      <c r="AR9" s="95">
        <v>80</v>
      </c>
      <c r="AS9" s="95">
        <v>92</v>
      </c>
      <c r="AT9" s="95">
        <v>121</v>
      </c>
      <c r="AU9" s="95">
        <v>72</v>
      </c>
      <c r="AV9" s="95">
        <v>58</v>
      </c>
      <c r="AW9" s="95"/>
      <c r="AX9" s="95"/>
      <c r="AY9" s="95"/>
      <c r="AZ9" s="95"/>
      <c r="BA9" s="95"/>
      <c r="BB9" s="95">
        <v>89</v>
      </c>
      <c r="BC9" s="95">
        <v>85</v>
      </c>
      <c r="BD9" s="95">
        <v>76</v>
      </c>
      <c r="BE9" s="95">
        <v>72</v>
      </c>
      <c r="BF9" s="95">
        <v>68</v>
      </c>
      <c r="BG9" s="95">
        <v>79</v>
      </c>
      <c r="BH9" s="95">
        <v>84</v>
      </c>
      <c r="BI9" s="92">
        <v>49</v>
      </c>
      <c r="BJ9" s="93">
        <v>44</v>
      </c>
      <c r="BK9" s="93"/>
      <c r="BL9" s="93"/>
      <c r="BM9" s="93"/>
      <c r="BN9" s="93"/>
      <c r="BO9" s="93"/>
    </row>
    <row r="10" spans="1:67" ht="12.75" customHeight="1" x14ac:dyDescent="0.2">
      <c r="A10" s="92" t="s">
        <v>18</v>
      </c>
      <c r="B10" s="95">
        <v>100</v>
      </c>
      <c r="C10" s="95">
        <v>100</v>
      </c>
      <c r="D10" s="95">
        <v>100</v>
      </c>
      <c r="E10" s="95">
        <v>100</v>
      </c>
      <c r="F10" s="95">
        <v>100</v>
      </c>
      <c r="G10" s="95">
        <v>100</v>
      </c>
      <c r="H10" s="95">
        <v>100</v>
      </c>
      <c r="I10" s="95">
        <v>100</v>
      </c>
      <c r="J10" s="95">
        <v>100</v>
      </c>
      <c r="K10" s="95"/>
      <c r="L10" s="95"/>
      <c r="M10" s="95"/>
      <c r="N10" s="95">
        <v>105</v>
      </c>
      <c r="O10" s="95">
        <v>105</v>
      </c>
      <c r="P10" s="95">
        <v>97</v>
      </c>
      <c r="Q10" s="95">
        <v>101</v>
      </c>
      <c r="R10" s="95">
        <v>103</v>
      </c>
      <c r="S10" s="95">
        <v>100</v>
      </c>
      <c r="T10" s="95">
        <v>100</v>
      </c>
      <c r="U10" s="95">
        <v>102</v>
      </c>
      <c r="V10" s="95">
        <v>101</v>
      </c>
      <c r="W10" s="95"/>
      <c r="X10" s="95"/>
      <c r="Y10" s="95"/>
      <c r="Z10" s="95">
        <v>29</v>
      </c>
      <c r="AA10" s="95">
        <v>17</v>
      </c>
      <c r="AB10" s="95">
        <v>12</v>
      </c>
      <c r="AC10" s="95">
        <v>26</v>
      </c>
      <c r="AD10" s="95">
        <v>26</v>
      </c>
      <c r="AE10" s="95">
        <v>13</v>
      </c>
      <c r="AF10" s="95">
        <v>29</v>
      </c>
      <c r="AG10" s="95">
        <v>36</v>
      </c>
      <c r="AH10" s="95">
        <v>16</v>
      </c>
      <c r="AI10" s="95"/>
      <c r="AJ10" s="95"/>
      <c r="AK10" s="95"/>
      <c r="AL10" s="95"/>
      <c r="AM10" s="95"/>
      <c r="AN10" s="95">
        <v>28</v>
      </c>
      <c r="AO10" s="95">
        <v>17</v>
      </c>
      <c r="AP10" s="95">
        <v>20</v>
      </c>
      <c r="AQ10" s="95">
        <v>22</v>
      </c>
      <c r="AR10" s="95">
        <v>24</v>
      </c>
      <c r="AS10" s="95">
        <v>16</v>
      </c>
      <c r="AT10" s="95">
        <v>29</v>
      </c>
      <c r="AU10" s="95">
        <v>34</v>
      </c>
      <c r="AV10" s="95">
        <v>17</v>
      </c>
      <c r="AW10" s="95"/>
      <c r="AX10" s="95"/>
      <c r="AY10" s="95"/>
      <c r="AZ10" s="95"/>
      <c r="BA10" s="95"/>
      <c r="BB10" s="95">
        <v>28</v>
      </c>
      <c r="BC10" s="95">
        <v>11</v>
      </c>
      <c r="BD10" s="95">
        <v>15</v>
      </c>
      <c r="BE10" s="95">
        <v>17</v>
      </c>
      <c r="BF10" s="95">
        <v>22</v>
      </c>
      <c r="BG10" s="95">
        <v>12</v>
      </c>
      <c r="BH10" s="95">
        <v>27</v>
      </c>
      <c r="BI10" s="92">
        <v>30</v>
      </c>
      <c r="BJ10" s="93">
        <v>11</v>
      </c>
      <c r="BK10" s="93"/>
      <c r="BL10" s="93"/>
      <c r="BM10" s="93"/>
      <c r="BN10" s="93"/>
      <c r="BO10" s="93"/>
    </row>
    <row r="11" spans="1:67" ht="12.75" customHeight="1" x14ac:dyDescent="0.2">
      <c r="A11" s="92" t="s">
        <v>38</v>
      </c>
      <c r="B11" s="95">
        <v>295</v>
      </c>
      <c r="C11" s="95">
        <v>295</v>
      </c>
      <c r="D11" s="95">
        <v>295</v>
      </c>
      <c r="E11" s="95">
        <v>295</v>
      </c>
      <c r="F11" s="95">
        <v>295</v>
      </c>
      <c r="G11" s="95">
        <v>310</v>
      </c>
      <c r="H11" s="95">
        <v>310</v>
      </c>
      <c r="I11" s="95">
        <v>310</v>
      </c>
      <c r="J11" s="95">
        <v>310</v>
      </c>
      <c r="K11" s="95"/>
      <c r="L11" s="95"/>
      <c r="M11" s="95"/>
      <c r="N11" s="95">
        <v>292</v>
      </c>
      <c r="O11" s="95">
        <v>289</v>
      </c>
      <c r="P11" s="95">
        <v>289</v>
      </c>
      <c r="Q11" s="95">
        <v>299</v>
      </c>
      <c r="R11" s="95">
        <v>294</v>
      </c>
      <c r="S11" s="95">
        <v>305</v>
      </c>
      <c r="T11" s="95">
        <v>313</v>
      </c>
      <c r="U11" s="95">
        <v>307</v>
      </c>
      <c r="V11" s="95">
        <v>297</v>
      </c>
      <c r="W11" s="95"/>
      <c r="X11" s="95"/>
      <c r="Y11" s="95"/>
      <c r="Z11" s="95">
        <v>84</v>
      </c>
      <c r="AA11" s="95">
        <v>74</v>
      </c>
      <c r="AB11" s="95">
        <v>87</v>
      </c>
      <c r="AC11" s="95">
        <v>87</v>
      </c>
      <c r="AD11" s="95">
        <v>68</v>
      </c>
      <c r="AE11" s="95">
        <v>78</v>
      </c>
      <c r="AF11" s="95">
        <v>73</v>
      </c>
      <c r="AG11" s="95">
        <v>84</v>
      </c>
      <c r="AH11" s="95">
        <v>96</v>
      </c>
      <c r="AI11" s="95"/>
      <c r="AJ11" s="95"/>
      <c r="AK11" s="95"/>
      <c r="AL11" s="95"/>
      <c r="AM11" s="95"/>
      <c r="AN11" s="95">
        <v>90</v>
      </c>
      <c r="AO11" s="95">
        <v>77</v>
      </c>
      <c r="AP11" s="95">
        <v>87</v>
      </c>
      <c r="AQ11" s="95">
        <v>77</v>
      </c>
      <c r="AR11" s="95">
        <v>73</v>
      </c>
      <c r="AS11" s="95">
        <v>67</v>
      </c>
      <c r="AT11" s="95">
        <v>65</v>
      </c>
      <c r="AU11" s="95">
        <v>90</v>
      </c>
      <c r="AV11" s="95">
        <v>106</v>
      </c>
      <c r="AW11" s="95"/>
      <c r="AX11" s="95"/>
      <c r="AY11" s="95"/>
      <c r="AZ11" s="95"/>
      <c r="BA11" s="95"/>
      <c r="BB11" s="95">
        <v>90</v>
      </c>
      <c r="BC11" s="95">
        <v>64</v>
      </c>
      <c r="BD11" s="95">
        <v>69</v>
      </c>
      <c r="BE11" s="95">
        <v>69</v>
      </c>
      <c r="BF11" s="95">
        <v>64</v>
      </c>
      <c r="BG11" s="95">
        <v>58</v>
      </c>
      <c r="BH11" s="95">
        <v>55</v>
      </c>
      <c r="BI11" s="92">
        <v>71</v>
      </c>
      <c r="BJ11" s="93">
        <v>72</v>
      </c>
      <c r="BK11" s="93"/>
      <c r="BL11" s="93"/>
      <c r="BM11" s="93"/>
      <c r="BN11" s="93"/>
      <c r="BO11" s="93"/>
    </row>
    <row r="12" spans="1:67" ht="13.5" customHeight="1" x14ac:dyDescent="0.2">
      <c r="A12" s="92" t="s">
        <v>20</v>
      </c>
      <c r="B12" s="95">
        <v>70</v>
      </c>
      <c r="C12" s="95">
        <v>70</v>
      </c>
      <c r="D12" s="95">
        <v>70</v>
      </c>
      <c r="E12" s="95">
        <v>70</v>
      </c>
      <c r="F12" s="95">
        <v>70</v>
      </c>
      <c r="G12" s="92">
        <v>70</v>
      </c>
      <c r="H12" s="92">
        <v>70</v>
      </c>
      <c r="I12" s="92">
        <v>70</v>
      </c>
      <c r="J12" s="92">
        <v>70</v>
      </c>
      <c r="K12" s="92"/>
      <c r="L12" s="92"/>
      <c r="M12" s="92"/>
      <c r="N12" s="95">
        <v>71</v>
      </c>
      <c r="O12" s="95">
        <v>63</v>
      </c>
      <c r="P12" s="95">
        <v>70</v>
      </c>
      <c r="Q12" s="95">
        <v>67</v>
      </c>
      <c r="R12" s="95">
        <v>70</v>
      </c>
      <c r="S12" s="95">
        <v>64</v>
      </c>
      <c r="T12" s="95">
        <v>71</v>
      </c>
      <c r="U12" s="95">
        <v>68</v>
      </c>
      <c r="V12" s="95">
        <v>71</v>
      </c>
      <c r="W12" s="95"/>
      <c r="X12" s="95"/>
      <c r="Y12" s="95"/>
      <c r="Z12" s="95">
        <v>34</v>
      </c>
      <c r="AA12" s="95">
        <v>15</v>
      </c>
      <c r="AB12" s="95">
        <v>14</v>
      </c>
      <c r="AC12" s="95">
        <v>23</v>
      </c>
      <c r="AD12" s="95">
        <v>15</v>
      </c>
      <c r="AE12" s="95">
        <v>14</v>
      </c>
      <c r="AF12" s="95">
        <v>18</v>
      </c>
      <c r="AG12" s="95">
        <v>10</v>
      </c>
      <c r="AH12" s="95">
        <v>16</v>
      </c>
      <c r="AI12" s="95"/>
      <c r="AJ12" s="95"/>
      <c r="AK12" s="95"/>
      <c r="AL12" s="95"/>
      <c r="AM12" s="95"/>
      <c r="AN12" s="95">
        <v>33</v>
      </c>
      <c r="AO12" s="95">
        <v>23</v>
      </c>
      <c r="AP12" s="95">
        <v>7</v>
      </c>
      <c r="AQ12" s="95">
        <v>26</v>
      </c>
      <c r="AR12" s="95">
        <v>12</v>
      </c>
      <c r="AS12" s="95">
        <v>20</v>
      </c>
      <c r="AT12" s="95">
        <v>11</v>
      </c>
      <c r="AU12" s="95">
        <v>13</v>
      </c>
      <c r="AV12" s="95">
        <v>13</v>
      </c>
      <c r="AW12" s="95"/>
      <c r="AX12" s="95"/>
      <c r="AY12" s="95"/>
      <c r="AZ12" s="95"/>
      <c r="BA12" s="95"/>
      <c r="BB12" s="95">
        <v>33</v>
      </c>
      <c r="BC12" s="95">
        <v>11</v>
      </c>
      <c r="BD12" s="95">
        <v>3</v>
      </c>
      <c r="BE12" s="95">
        <v>13</v>
      </c>
      <c r="BF12" s="95">
        <v>8</v>
      </c>
      <c r="BG12" s="95">
        <v>10</v>
      </c>
      <c r="BH12" s="95">
        <v>8</v>
      </c>
      <c r="BI12" s="92">
        <v>7</v>
      </c>
      <c r="BJ12" s="93">
        <v>7</v>
      </c>
      <c r="BK12" s="93"/>
      <c r="BL12" s="93"/>
      <c r="BM12" s="93"/>
      <c r="BN12" s="93"/>
      <c r="BO12" s="93"/>
    </row>
    <row r="13" spans="1:67" ht="13.5" customHeight="1" x14ac:dyDescent="0.2">
      <c r="A13" s="92" t="s">
        <v>21</v>
      </c>
      <c r="B13" s="92">
        <f>SUM(B8:B12)</f>
        <v>945</v>
      </c>
      <c r="C13" s="92">
        <f>SUM(C8:C12)</f>
        <v>945</v>
      </c>
      <c r="D13" s="92">
        <f t="shared" ref="D13:BJ13" si="0">SUM(D8:D12)</f>
        <v>945</v>
      </c>
      <c r="E13" s="92">
        <f t="shared" si="0"/>
        <v>945</v>
      </c>
      <c r="F13" s="92">
        <f t="shared" si="0"/>
        <v>945</v>
      </c>
      <c r="G13" s="92">
        <f t="shared" si="0"/>
        <v>960</v>
      </c>
      <c r="H13" s="92">
        <f t="shared" si="0"/>
        <v>900</v>
      </c>
      <c r="I13" s="92">
        <f t="shared" si="0"/>
        <v>860</v>
      </c>
      <c r="J13" s="92">
        <f>SUM(J8:J12)</f>
        <v>850</v>
      </c>
      <c r="K13" s="92">
        <f>SUM(K8:K12)</f>
        <v>0</v>
      </c>
      <c r="L13" s="92">
        <f t="shared" si="0"/>
        <v>0</v>
      </c>
      <c r="M13" s="92">
        <f t="shared" si="0"/>
        <v>0</v>
      </c>
      <c r="N13" s="92">
        <f t="shared" si="0"/>
        <v>869</v>
      </c>
      <c r="O13" s="92">
        <f t="shared" si="0"/>
        <v>883</v>
      </c>
      <c r="P13" s="92">
        <f t="shared" si="0"/>
        <v>882</v>
      </c>
      <c r="Q13" s="92">
        <f t="shared" si="0"/>
        <v>939</v>
      </c>
      <c r="R13" s="92">
        <f t="shared" si="0"/>
        <v>942</v>
      </c>
      <c r="S13" s="92">
        <f t="shared" si="0"/>
        <v>950</v>
      </c>
      <c r="T13" s="92">
        <f t="shared" si="0"/>
        <v>898</v>
      </c>
      <c r="U13" s="92">
        <f t="shared" si="0"/>
        <v>849</v>
      </c>
      <c r="V13" s="92">
        <f t="shared" si="0"/>
        <v>842</v>
      </c>
      <c r="W13" s="92">
        <f>SUM(W8:W12)</f>
        <v>0</v>
      </c>
      <c r="X13" s="92">
        <f t="shared" si="0"/>
        <v>0</v>
      </c>
      <c r="Y13" s="92">
        <f t="shared" si="0"/>
        <v>0</v>
      </c>
      <c r="Z13" s="92">
        <f t="shared" si="0"/>
        <v>275</v>
      </c>
      <c r="AA13" s="92">
        <f t="shared" si="0"/>
        <v>252</v>
      </c>
      <c r="AB13" s="92">
        <f t="shared" si="0"/>
        <v>222</v>
      </c>
      <c r="AC13" s="92">
        <f t="shared" si="0"/>
        <v>290</v>
      </c>
      <c r="AD13" s="92">
        <f t="shared" si="0"/>
        <v>209</v>
      </c>
      <c r="AE13" s="92">
        <f t="shared" si="0"/>
        <v>215</v>
      </c>
      <c r="AF13" s="92">
        <f t="shared" si="0"/>
        <v>191</v>
      </c>
      <c r="AG13" s="92">
        <f t="shared" si="0"/>
        <v>176</v>
      </c>
      <c r="AH13" s="92">
        <f t="shared" si="0"/>
        <v>204</v>
      </c>
      <c r="AI13" s="92">
        <f t="shared" si="0"/>
        <v>0</v>
      </c>
      <c r="AJ13" s="92">
        <f t="shared" si="0"/>
        <v>0</v>
      </c>
      <c r="AK13" s="92">
        <f t="shared" si="0"/>
        <v>0</v>
      </c>
      <c r="AL13" s="92"/>
      <c r="AM13" s="92"/>
      <c r="AN13" s="92">
        <f t="shared" si="0"/>
        <v>262</v>
      </c>
      <c r="AO13" s="92">
        <f t="shared" si="0"/>
        <v>238</v>
      </c>
      <c r="AP13" s="92">
        <f t="shared" si="0"/>
        <v>223</v>
      </c>
      <c r="AQ13" s="92">
        <f t="shared" si="0"/>
        <v>233</v>
      </c>
      <c r="AR13" s="92">
        <f t="shared" si="0"/>
        <v>206</v>
      </c>
      <c r="AS13" s="92">
        <f t="shared" si="0"/>
        <v>211</v>
      </c>
      <c r="AT13" s="92">
        <f t="shared" si="0"/>
        <v>239</v>
      </c>
      <c r="AU13" s="92">
        <f t="shared" si="0"/>
        <v>225</v>
      </c>
      <c r="AV13" s="92">
        <f t="shared" si="0"/>
        <v>211</v>
      </c>
      <c r="AW13" s="92">
        <f>SUM(AW8:AW12)</f>
        <v>0</v>
      </c>
      <c r="AX13" s="92">
        <f t="shared" si="0"/>
        <v>0</v>
      </c>
      <c r="AY13" s="92">
        <f>SUM(AY8:AY12)</f>
        <v>0</v>
      </c>
      <c r="AZ13" s="92"/>
      <c r="BA13" s="92"/>
      <c r="BB13" s="92">
        <f>SUM(BB8:BB12)</f>
        <v>262</v>
      </c>
      <c r="BC13" s="92">
        <f t="shared" si="0"/>
        <v>185</v>
      </c>
      <c r="BD13" s="92">
        <f t="shared" si="0"/>
        <v>181</v>
      </c>
      <c r="BE13" s="92">
        <f t="shared" si="0"/>
        <v>186</v>
      </c>
      <c r="BF13" s="92">
        <f t="shared" si="0"/>
        <v>176</v>
      </c>
      <c r="BG13" s="92">
        <f t="shared" si="0"/>
        <v>170</v>
      </c>
      <c r="BH13" s="92">
        <f t="shared" si="0"/>
        <v>187</v>
      </c>
      <c r="BI13" s="92">
        <f t="shared" si="0"/>
        <v>170</v>
      </c>
      <c r="BJ13" s="92">
        <f t="shared" si="0"/>
        <v>148</v>
      </c>
      <c r="BK13" s="92">
        <f>SUM(BK8:BK12)</f>
        <v>0</v>
      </c>
      <c r="BL13" s="92">
        <f>SUM(BL8:BL12)</f>
        <v>0</v>
      </c>
      <c r="BM13" s="92">
        <f>SUM(BM8:BM12)</f>
        <v>0</v>
      </c>
      <c r="BN13" s="92"/>
      <c r="BO13" s="92"/>
    </row>
    <row r="14" spans="1:67" ht="12.75" customHeight="1" x14ac:dyDescent="0.2">
      <c r="A14" s="92" t="s">
        <v>22</v>
      </c>
      <c r="B14" s="96">
        <v>150</v>
      </c>
      <c r="C14" s="96">
        <v>150</v>
      </c>
      <c r="D14" s="96">
        <v>150</v>
      </c>
      <c r="E14" s="96">
        <v>150</v>
      </c>
      <c r="F14" s="96">
        <v>150</v>
      </c>
      <c r="G14" s="96">
        <v>150</v>
      </c>
      <c r="H14" s="96">
        <v>150</v>
      </c>
      <c r="I14" s="96">
        <v>150</v>
      </c>
      <c r="J14" s="96">
        <v>150</v>
      </c>
      <c r="K14" s="96"/>
      <c r="L14" s="96"/>
      <c r="M14" s="96"/>
      <c r="N14" s="96">
        <v>158</v>
      </c>
      <c r="O14" s="96">
        <v>152</v>
      </c>
      <c r="P14" s="96">
        <v>146</v>
      </c>
      <c r="Q14" s="96">
        <v>151</v>
      </c>
      <c r="R14" s="96">
        <v>149</v>
      </c>
      <c r="S14" s="96">
        <v>150</v>
      </c>
      <c r="T14" s="96">
        <v>152</v>
      </c>
      <c r="U14" s="96">
        <v>153</v>
      </c>
      <c r="V14" s="96">
        <v>149</v>
      </c>
      <c r="W14" s="96"/>
      <c r="X14" s="96"/>
      <c r="Y14" s="96"/>
      <c r="Z14" s="96">
        <v>9</v>
      </c>
      <c r="AA14" s="96">
        <v>15</v>
      </c>
      <c r="AB14" s="96">
        <v>10</v>
      </c>
      <c r="AC14" s="96">
        <v>24</v>
      </c>
      <c r="AD14" s="96">
        <v>14</v>
      </c>
      <c r="AE14" s="96">
        <v>18</v>
      </c>
      <c r="AF14" s="96">
        <v>14</v>
      </c>
      <c r="AG14" s="96">
        <v>17</v>
      </c>
      <c r="AH14" s="96">
        <v>13</v>
      </c>
      <c r="AI14" s="96"/>
      <c r="AJ14" s="96"/>
      <c r="AK14" s="96"/>
      <c r="AL14" s="96"/>
      <c r="AM14" s="96"/>
      <c r="AN14" s="96">
        <v>8</v>
      </c>
      <c r="AO14" s="96">
        <v>21</v>
      </c>
      <c r="AP14" s="96">
        <v>14</v>
      </c>
      <c r="AQ14" s="96">
        <v>21</v>
      </c>
      <c r="AR14" s="96">
        <v>16</v>
      </c>
      <c r="AS14" s="96">
        <v>16</v>
      </c>
      <c r="AT14" s="96">
        <v>14</v>
      </c>
      <c r="AU14" s="96">
        <v>15</v>
      </c>
      <c r="AV14" s="96">
        <v>17</v>
      </c>
      <c r="AW14" s="96"/>
      <c r="AX14" s="96"/>
      <c r="AY14" s="96"/>
      <c r="AZ14" s="96"/>
      <c r="BA14" s="96"/>
      <c r="BB14" s="96">
        <v>8</v>
      </c>
      <c r="BC14" s="96">
        <v>20</v>
      </c>
      <c r="BD14" s="96">
        <v>13</v>
      </c>
      <c r="BE14" s="96">
        <v>21</v>
      </c>
      <c r="BF14" s="96">
        <v>14</v>
      </c>
      <c r="BG14" s="96">
        <v>14</v>
      </c>
      <c r="BH14" s="96">
        <v>10</v>
      </c>
      <c r="BI14" s="92">
        <v>8</v>
      </c>
      <c r="BJ14" s="93">
        <v>16</v>
      </c>
      <c r="BK14" s="93"/>
      <c r="BL14" s="93"/>
      <c r="BM14" s="93"/>
      <c r="BN14" s="93"/>
      <c r="BO14" s="93"/>
    </row>
    <row r="15" spans="1:67" ht="12.75" customHeight="1" x14ac:dyDescent="0.2">
      <c r="A15" s="92" t="s">
        <v>23</v>
      </c>
      <c r="B15" s="95">
        <v>150</v>
      </c>
      <c r="C15" s="95">
        <v>150</v>
      </c>
      <c r="D15" s="95">
        <v>150</v>
      </c>
      <c r="E15" s="95">
        <v>150</v>
      </c>
      <c r="F15" s="95">
        <v>150</v>
      </c>
      <c r="G15" s="95">
        <v>150</v>
      </c>
      <c r="H15" s="95">
        <v>150</v>
      </c>
      <c r="I15" s="95">
        <v>150</v>
      </c>
      <c r="J15" s="95">
        <v>150</v>
      </c>
      <c r="K15" s="95"/>
      <c r="L15" s="95"/>
      <c r="M15" s="95"/>
      <c r="N15" s="95">
        <v>152</v>
      </c>
      <c r="O15" s="95">
        <v>151</v>
      </c>
      <c r="P15" s="95">
        <v>151</v>
      </c>
      <c r="Q15" s="95">
        <v>150</v>
      </c>
      <c r="R15" s="95">
        <v>150</v>
      </c>
      <c r="S15" s="95">
        <v>151</v>
      </c>
      <c r="T15" s="95">
        <v>148</v>
      </c>
      <c r="U15" s="95">
        <v>147</v>
      </c>
      <c r="V15" s="95">
        <v>151</v>
      </c>
      <c r="W15" s="95"/>
      <c r="X15" s="95"/>
      <c r="Y15" s="95"/>
      <c r="Z15" s="95">
        <v>4</v>
      </c>
      <c r="AA15" s="95">
        <v>9</v>
      </c>
      <c r="AB15" s="95">
        <v>6</v>
      </c>
      <c r="AC15" s="95">
        <v>10</v>
      </c>
      <c r="AD15" s="95">
        <v>6</v>
      </c>
      <c r="AE15" s="95">
        <v>9</v>
      </c>
      <c r="AF15" s="95">
        <v>10</v>
      </c>
      <c r="AG15" s="95">
        <v>9</v>
      </c>
      <c r="AH15" s="95">
        <v>10</v>
      </c>
      <c r="AI15" s="95"/>
      <c r="AJ15" s="95"/>
      <c r="AK15" s="95"/>
      <c r="AL15" s="95"/>
      <c r="AM15" s="95"/>
      <c r="AN15" s="95">
        <v>5</v>
      </c>
      <c r="AO15" s="95">
        <v>10</v>
      </c>
      <c r="AP15" s="95">
        <v>6</v>
      </c>
      <c r="AQ15" s="95">
        <v>11</v>
      </c>
      <c r="AR15" s="95">
        <v>6</v>
      </c>
      <c r="AS15" s="95">
        <v>8</v>
      </c>
      <c r="AT15" s="95">
        <v>13</v>
      </c>
      <c r="AU15" s="95">
        <v>10</v>
      </c>
      <c r="AV15" s="95">
        <v>6</v>
      </c>
      <c r="AW15" s="95"/>
      <c r="AX15" s="95"/>
      <c r="AY15" s="95"/>
      <c r="AZ15" s="95"/>
      <c r="BA15" s="95"/>
      <c r="BB15" s="95">
        <v>5</v>
      </c>
      <c r="BC15" s="95">
        <v>9</v>
      </c>
      <c r="BD15" s="95">
        <v>6</v>
      </c>
      <c r="BE15" s="95">
        <v>10</v>
      </c>
      <c r="BF15" s="95">
        <v>5</v>
      </c>
      <c r="BG15" s="95">
        <v>8</v>
      </c>
      <c r="BH15" s="95">
        <v>12</v>
      </c>
      <c r="BI15" s="92">
        <v>9</v>
      </c>
      <c r="BJ15" s="93">
        <v>4</v>
      </c>
      <c r="BK15" s="93"/>
      <c r="BL15" s="93"/>
      <c r="BM15" s="93"/>
      <c r="BN15" s="93"/>
      <c r="BO15" s="93"/>
    </row>
    <row r="16" spans="1:67" ht="12.75" customHeight="1" x14ac:dyDescent="0.2">
      <c r="A16" s="92" t="s">
        <v>26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2"/>
      <c r="BJ16" s="93"/>
      <c r="BK16" s="93"/>
      <c r="BL16" s="93"/>
      <c r="BM16" s="93"/>
      <c r="BN16" s="93"/>
      <c r="BO16" s="93"/>
    </row>
    <row r="17" spans="1:67" ht="12.75" customHeight="1" x14ac:dyDescent="0.2">
      <c r="A17" s="92" t="s">
        <v>39</v>
      </c>
      <c r="B17" s="95">
        <v>100</v>
      </c>
      <c r="C17" s="95">
        <v>100</v>
      </c>
      <c r="D17" s="95">
        <v>100</v>
      </c>
      <c r="E17" s="95">
        <v>100</v>
      </c>
      <c r="F17" s="95">
        <v>160</v>
      </c>
      <c r="G17" s="95">
        <v>260</v>
      </c>
      <c r="H17" s="95">
        <v>260</v>
      </c>
      <c r="I17" s="95">
        <v>260</v>
      </c>
      <c r="J17" s="95">
        <v>260</v>
      </c>
      <c r="K17" s="95">
        <v>260</v>
      </c>
      <c r="L17" s="95">
        <v>260</v>
      </c>
      <c r="M17" s="95"/>
      <c r="N17" s="95">
        <v>106</v>
      </c>
      <c r="O17" s="95">
        <v>104</v>
      </c>
      <c r="P17" s="95">
        <v>112</v>
      </c>
      <c r="Q17" s="95">
        <v>108</v>
      </c>
      <c r="R17" s="95">
        <v>158</v>
      </c>
      <c r="S17" s="95">
        <v>256</v>
      </c>
      <c r="T17" s="95">
        <v>268</v>
      </c>
      <c r="U17" s="95">
        <v>263</v>
      </c>
      <c r="V17" s="95">
        <v>263</v>
      </c>
      <c r="W17" s="95">
        <v>258</v>
      </c>
      <c r="X17" s="95">
        <v>260</v>
      </c>
      <c r="Y17" s="95"/>
      <c r="Z17" s="95">
        <v>15</v>
      </c>
      <c r="AA17" s="95">
        <v>9</v>
      </c>
      <c r="AB17" s="95">
        <v>12</v>
      </c>
      <c r="AC17" s="95">
        <v>7</v>
      </c>
      <c r="AD17" s="95">
        <v>52</v>
      </c>
      <c r="AE17" s="95">
        <v>136</v>
      </c>
      <c r="AF17" s="95">
        <v>36</v>
      </c>
      <c r="AG17" s="95">
        <v>31</v>
      </c>
      <c r="AH17" s="95">
        <v>24</v>
      </c>
      <c r="AI17" s="95">
        <v>25</v>
      </c>
      <c r="AJ17" s="95">
        <v>50</v>
      </c>
      <c r="AK17" s="95"/>
      <c r="AL17" s="95"/>
      <c r="AM17" s="95"/>
      <c r="AN17" s="95">
        <v>15</v>
      </c>
      <c r="AO17" s="95">
        <v>11</v>
      </c>
      <c r="AP17" s="95">
        <v>4</v>
      </c>
      <c r="AQ17" s="95">
        <v>11</v>
      </c>
      <c r="AR17" s="95">
        <v>7</v>
      </c>
      <c r="AS17" s="95">
        <v>38</v>
      </c>
      <c r="AT17" s="95">
        <v>24</v>
      </c>
      <c r="AU17" s="95">
        <v>36</v>
      </c>
      <c r="AV17" s="95">
        <v>24</v>
      </c>
      <c r="AW17" s="95">
        <v>30</v>
      </c>
      <c r="AX17" s="95">
        <v>48</v>
      </c>
      <c r="AY17" s="95"/>
      <c r="AZ17" s="95"/>
      <c r="BA17" s="95"/>
      <c r="BB17" s="95">
        <v>15</v>
      </c>
      <c r="BC17" s="95">
        <v>9</v>
      </c>
      <c r="BD17" s="95">
        <v>4</v>
      </c>
      <c r="BE17" s="95">
        <v>8</v>
      </c>
      <c r="BF17" s="95">
        <v>3</v>
      </c>
      <c r="BG17" s="95">
        <v>15</v>
      </c>
      <c r="BH17" s="95">
        <v>21</v>
      </c>
      <c r="BI17" s="92">
        <v>28</v>
      </c>
      <c r="BJ17" s="93">
        <v>23</v>
      </c>
      <c r="BK17" s="93">
        <v>24</v>
      </c>
      <c r="BL17" s="93">
        <v>36</v>
      </c>
      <c r="BM17" s="93"/>
      <c r="BN17" s="93"/>
      <c r="BO17" s="93"/>
    </row>
    <row r="18" spans="1:67" ht="12.75" customHeight="1" x14ac:dyDescent="0.2">
      <c r="A18" s="92" t="s">
        <v>25</v>
      </c>
      <c r="B18" s="95">
        <v>0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5">
        <v>60</v>
      </c>
      <c r="J18" s="95">
        <v>60</v>
      </c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>
        <v>58</v>
      </c>
      <c r="V18" s="95">
        <v>62</v>
      </c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>
        <v>62</v>
      </c>
      <c r="AH18" s="95">
        <v>8</v>
      </c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>
        <v>4</v>
      </c>
      <c r="AV18" s="95">
        <v>4</v>
      </c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2">
        <v>4</v>
      </c>
      <c r="BJ18" s="93">
        <v>3</v>
      </c>
      <c r="BK18" s="93"/>
      <c r="BL18" s="93"/>
      <c r="BM18" s="93"/>
      <c r="BN18" s="93"/>
      <c r="BO18" s="93"/>
    </row>
    <row r="19" spans="1:67" ht="13.5" customHeight="1" x14ac:dyDescent="0.2">
      <c r="A19" s="92" t="s">
        <v>27</v>
      </c>
      <c r="B19" s="95">
        <v>340</v>
      </c>
      <c r="C19" s="95">
        <v>340</v>
      </c>
      <c r="D19" s="95">
        <v>340</v>
      </c>
      <c r="E19" s="95">
        <v>340</v>
      </c>
      <c r="F19" s="95">
        <v>340</v>
      </c>
      <c r="G19" s="95">
        <v>400</v>
      </c>
      <c r="H19" s="95">
        <v>400</v>
      </c>
      <c r="I19" s="95">
        <v>500</v>
      </c>
      <c r="J19" s="95">
        <v>500</v>
      </c>
      <c r="K19" s="95"/>
      <c r="L19" s="95"/>
      <c r="M19" s="95"/>
      <c r="N19" s="95">
        <v>343</v>
      </c>
      <c r="O19" s="95">
        <v>341</v>
      </c>
      <c r="P19" s="95">
        <v>340</v>
      </c>
      <c r="Q19" s="95">
        <v>343</v>
      </c>
      <c r="R19" s="95">
        <v>343</v>
      </c>
      <c r="S19" s="95">
        <v>395</v>
      </c>
      <c r="T19" s="95">
        <v>397</v>
      </c>
      <c r="U19" s="95">
        <v>499</v>
      </c>
      <c r="V19" s="95">
        <v>504</v>
      </c>
      <c r="W19" s="95"/>
      <c r="X19" s="95"/>
      <c r="Y19" s="95"/>
      <c r="Z19" s="95">
        <v>30</v>
      </c>
      <c r="AA19" s="95">
        <v>34</v>
      </c>
      <c r="AB19" s="95">
        <v>19</v>
      </c>
      <c r="AC19" s="95">
        <v>33</v>
      </c>
      <c r="AD19" s="95">
        <v>28</v>
      </c>
      <c r="AE19" s="95">
        <v>85</v>
      </c>
      <c r="AF19" s="95">
        <v>47</v>
      </c>
      <c r="AG19" s="95">
        <v>137</v>
      </c>
      <c r="AH19" s="95">
        <v>44</v>
      </c>
      <c r="AI19" s="95"/>
      <c r="AJ19" s="95"/>
      <c r="AK19" s="95"/>
      <c r="AL19" s="95"/>
      <c r="AM19" s="95"/>
      <c r="AN19" s="95">
        <v>28</v>
      </c>
      <c r="AO19" s="95">
        <v>36</v>
      </c>
      <c r="AP19" s="95">
        <v>20</v>
      </c>
      <c r="AQ19" s="95">
        <v>30</v>
      </c>
      <c r="AR19" s="95">
        <v>28</v>
      </c>
      <c r="AS19" s="95">
        <v>33</v>
      </c>
      <c r="AT19" s="95">
        <v>45</v>
      </c>
      <c r="AU19" s="95">
        <v>35</v>
      </c>
      <c r="AV19" s="95">
        <v>39</v>
      </c>
      <c r="AW19" s="95"/>
      <c r="AX19" s="95"/>
      <c r="AY19" s="95"/>
      <c r="AZ19" s="95"/>
      <c r="BA19" s="95"/>
      <c r="BB19" s="95">
        <v>28</v>
      </c>
      <c r="BC19" s="95">
        <v>28</v>
      </c>
      <c r="BD19" s="95">
        <v>19</v>
      </c>
      <c r="BE19" s="95">
        <v>28</v>
      </c>
      <c r="BF19" s="95">
        <v>20</v>
      </c>
      <c r="BG19" s="95">
        <v>26</v>
      </c>
      <c r="BH19" s="95">
        <v>32</v>
      </c>
      <c r="BI19" s="92">
        <v>25</v>
      </c>
      <c r="BJ19" s="93">
        <v>32</v>
      </c>
      <c r="BK19" s="93"/>
      <c r="BL19" s="93"/>
      <c r="BM19" s="93"/>
      <c r="BN19" s="93"/>
      <c r="BO19" s="93"/>
    </row>
    <row r="20" spans="1:67" ht="13.5" customHeight="1" x14ac:dyDescent="0.2">
      <c r="A20" s="92" t="s">
        <v>28</v>
      </c>
      <c r="B20" s="92">
        <f t="shared" ref="B20:BJ20" si="1">SUM(B14:B19)</f>
        <v>740</v>
      </c>
      <c r="C20" s="92">
        <f t="shared" si="1"/>
        <v>740</v>
      </c>
      <c r="D20" s="92">
        <f t="shared" si="1"/>
        <v>740</v>
      </c>
      <c r="E20" s="92">
        <f t="shared" si="1"/>
        <v>740</v>
      </c>
      <c r="F20" s="92">
        <f t="shared" si="1"/>
        <v>800</v>
      </c>
      <c r="G20" s="92">
        <f t="shared" si="1"/>
        <v>960</v>
      </c>
      <c r="H20" s="92">
        <f t="shared" si="1"/>
        <v>960</v>
      </c>
      <c r="I20" s="92">
        <f t="shared" si="1"/>
        <v>1120</v>
      </c>
      <c r="J20" s="92">
        <f>SUM(J14:J19)</f>
        <v>1120</v>
      </c>
      <c r="K20" s="92">
        <f>SUM(K14:K19)</f>
        <v>260</v>
      </c>
      <c r="L20" s="92">
        <v>260</v>
      </c>
      <c r="M20" s="92">
        <f t="shared" si="1"/>
        <v>0</v>
      </c>
      <c r="N20" s="92">
        <f t="shared" si="1"/>
        <v>759</v>
      </c>
      <c r="O20" s="92">
        <f t="shared" si="1"/>
        <v>748</v>
      </c>
      <c r="P20" s="92">
        <f t="shared" si="1"/>
        <v>749</v>
      </c>
      <c r="Q20" s="92">
        <f t="shared" si="1"/>
        <v>752</v>
      </c>
      <c r="R20" s="92">
        <f t="shared" si="1"/>
        <v>800</v>
      </c>
      <c r="S20" s="92">
        <f t="shared" si="1"/>
        <v>952</v>
      </c>
      <c r="T20" s="92">
        <f t="shared" si="1"/>
        <v>965</v>
      </c>
      <c r="U20" s="92">
        <f t="shared" si="1"/>
        <v>1120</v>
      </c>
      <c r="V20" s="92">
        <f t="shared" si="1"/>
        <v>1129</v>
      </c>
      <c r="W20" s="92">
        <f>SUM(W14:W19)</f>
        <v>258</v>
      </c>
      <c r="X20" s="92">
        <v>260</v>
      </c>
      <c r="Y20" s="92">
        <f t="shared" si="1"/>
        <v>0</v>
      </c>
      <c r="Z20" s="92">
        <f t="shared" si="1"/>
        <v>58</v>
      </c>
      <c r="AA20" s="92">
        <f t="shared" si="1"/>
        <v>67</v>
      </c>
      <c r="AB20" s="92">
        <f t="shared" si="1"/>
        <v>47</v>
      </c>
      <c r="AC20" s="92">
        <f t="shared" si="1"/>
        <v>74</v>
      </c>
      <c r="AD20" s="92">
        <f t="shared" si="1"/>
        <v>100</v>
      </c>
      <c r="AE20" s="92">
        <f t="shared" si="1"/>
        <v>248</v>
      </c>
      <c r="AF20" s="92">
        <f t="shared" si="1"/>
        <v>107</v>
      </c>
      <c r="AG20" s="92">
        <f t="shared" si="1"/>
        <v>256</v>
      </c>
      <c r="AH20" s="92">
        <f t="shared" si="1"/>
        <v>99</v>
      </c>
      <c r="AI20" s="92">
        <v>25</v>
      </c>
      <c r="AJ20" s="92">
        <v>50</v>
      </c>
      <c r="AK20" s="92">
        <f>SUM(AK15:AK19)</f>
        <v>0</v>
      </c>
      <c r="AL20" s="92"/>
      <c r="AM20" s="92"/>
      <c r="AN20" s="92">
        <f t="shared" si="1"/>
        <v>56</v>
      </c>
      <c r="AO20" s="92">
        <f t="shared" si="1"/>
        <v>78</v>
      </c>
      <c r="AP20" s="92">
        <f t="shared" si="1"/>
        <v>44</v>
      </c>
      <c r="AQ20" s="92">
        <f t="shared" si="1"/>
        <v>73</v>
      </c>
      <c r="AR20" s="92">
        <f t="shared" si="1"/>
        <v>57</v>
      </c>
      <c r="AS20" s="92">
        <f t="shared" si="1"/>
        <v>95</v>
      </c>
      <c r="AT20" s="92">
        <f t="shared" si="1"/>
        <v>96</v>
      </c>
      <c r="AU20" s="92">
        <f t="shared" si="1"/>
        <v>100</v>
      </c>
      <c r="AV20" s="92">
        <f t="shared" si="1"/>
        <v>90</v>
      </c>
      <c r="AW20" s="92">
        <f>SUM(AW14:AW19)</f>
        <v>30</v>
      </c>
      <c r="AX20" s="92">
        <v>48</v>
      </c>
      <c r="AY20" s="92">
        <f>SUM(AY15:AY19)</f>
        <v>0</v>
      </c>
      <c r="AZ20" s="92"/>
      <c r="BA20" s="92"/>
      <c r="BB20" s="92">
        <f>SUM(BB14:BB19)</f>
        <v>56</v>
      </c>
      <c r="BC20" s="92">
        <f t="shared" si="1"/>
        <v>66</v>
      </c>
      <c r="BD20" s="92">
        <f t="shared" si="1"/>
        <v>42</v>
      </c>
      <c r="BE20" s="92">
        <f t="shared" si="1"/>
        <v>67</v>
      </c>
      <c r="BF20" s="92">
        <f t="shared" si="1"/>
        <v>42</v>
      </c>
      <c r="BG20" s="92">
        <f t="shared" si="1"/>
        <v>63</v>
      </c>
      <c r="BH20" s="92">
        <f t="shared" si="1"/>
        <v>75</v>
      </c>
      <c r="BI20" s="92">
        <f t="shared" si="1"/>
        <v>74</v>
      </c>
      <c r="BJ20" s="92">
        <f t="shared" si="1"/>
        <v>78</v>
      </c>
      <c r="BK20" s="92">
        <f>SUM(BK14:BK19)</f>
        <v>24</v>
      </c>
      <c r="BL20" s="92">
        <v>36</v>
      </c>
      <c r="BM20" s="92">
        <f>SUM(BM15:BM19)</f>
        <v>0</v>
      </c>
      <c r="BN20" s="92"/>
      <c r="BO20" s="92"/>
    </row>
    <row r="21" spans="1:67" ht="12.75" customHeight="1" x14ac:dyDescent="0.2">
      <c r="A21" s="97" t="s">
        <v>40</v>
      </c>
      <c r="B21" s="98">
        <v>120</v>
      </c>
      <c r="C21" s="98">
        <v>120</v>
      </c>
      <c r="D21" s="98">
        <v>120</v>
      </c>
      <c r="E21" s="98">
        <v>120</v>
      </c>
      <c r="F21" s="98">
        <v>120</v>
      </c>
      <c r="G21" s="98">
        <v>120</v>
      </c>
      <c r="H21" s="98">
        <v>120</v>
      </c>
      <c r="I21" s="98">
        <v>120</v>
      </c>
      <c r="J21" s="98">
        <v>120</v>
      </c>
      <c r="K21" s="98">
        <v>120</v>
      </c>
      <c r="L21" s="98"/>
      <c r="M21" s="98"/>
      <c r="N21" s="99">
        <v>112</v>
      </c>
      <c r="O21" s="98">
        <v>114</v>
      </c>
      <c r="P21" s="98">
        <v>112</v>
      </c>
      <c r="Q21" s="98">
        <v>111</v>
      </c>
      <c r="R21" s="98">
        <v>108</v>
      </c>
      <c r="S21" s="98">
        <v>104</v>
      </c>
      <c r="T21" s="98">
        <v>101</v>
      </c>
      <c r="U21" s="98">
        <v>88</v>
      </c>
      <c r="V21" s="98"/>
      <c r="W21" s="98"/>
      <c r="X21" s="98"/>
      <c r="Y21" s="98"/>
      <c r="Z21" s="98">
        <v>5</v>
      </c>
      <c r="AA21" s="98">
        <v>13</v>
      </c>
      <c r="AB21" s="98">
        <v>10</v>
      </c>
      <c r="AC21" s="98">
        <v>15</v>
      </c>
      <c r="AD21" s="98">
        <v>18</v>
      </c>
      <c r="AE21" s="98">
        <v>16</v>
      </c>
      <c r="AF21" s="98">
        <v>9</v>
      </c>
      <c r="AG21" s="98">
        <v>12</v>
      </c>
      <c r="AH21" s="98"/>
      <c r="AI21" s="98"/>
      <c r="AJ21" s="98"/>
      <c r="AK21" s="98"/>
      <c r="AL21" s="98"/>
      <c r="AM21" s="98"/>
      <c r="AN21" s="98">
        <v>8</v>
      </c>
      <c r="AO21" s="98">
        <v>11</v>
      </c>
      <c r="AP21" s="98">
        <v>12</v>
      </c>
      <c r="AQ21" s="98">
        <v>16</v>
      </c>
      <c r="AR21" s="98">
        <v>21</v>
      </c>
      <c r="AS21" s="98">
        <v>20</v>
      </c>
      <c r="AT21" s="98">
        <v>12</v>
      </c>
      <c r="AU21" s="98">
        <v>21</v>
      </c>
      <c r="AV21" s="98"/>
      <c r="AW21" s="98"/>
      <c r="AX21" s="98"/>
      <c r="AY21" s="98"/>
      <c r="AZ21" s="98"/>
      <c r="BA21" s="98"/>
      <c r="BB21" s="98">
        <v>8</v>
      </c>
      <c r="BC21" s="98">
        <v>2</v>
      </c>
      <c r="BD21" s="98">
        <v>1</v>
      </c>
      <c r="BE21" s="98">
        <v>4</v>
      </c>
      <c r="BF21" s="98">
        <v>3</v>
      </c>
      <c r="BG21" s="98">
        <v>2</v>
      </c>
      <c r="BH21" s="95">
        <v>0</v>
      </c>
      <c r="BI21" s="92">
        <v>2</v>
      </c>
      <c r="BJ21" s="93"/>
      <c r="BK21" s="93"/>
      <c r="BL21" s="93"/>
      <c r="BM21" s="93"/>
      <c r="BN21" s="93"/>
      <c r="BO21" s="93"/>
    </row>
    <row r="22" spans="1:67" ht="13.5" customHeight="1" x14ac:dyDescent="0.2">
      <c r="A22" s="93" t="s">
        <v>41</v>
      </c>
      <c r="B22" s="95">
        <v>15</v>
      </c>
      <c r="C22" s="95">
        <v>15</v>
      </c>
      <c r="D22" s="95">
        <v>15</v>
      </c>
      <c r="E22" s="95">
        <v>15</v>
      </c>
      <c r="F22" s="95">
        <v>15</v>
      </c>
      <c r="G22" s="95"/>
      <c r="H22" s="95"/>
      <c r="I22" s="95"/>
      <c r="J22" s="95"/>
      <c r="K22" s="95"/>
      <c r="L22" s="95"/>
      <c r="M22" s="95"/>
      <c r="N22" s="95">
        <v>14</v>
      </c>
      <c r="O22" s="95">
        <v>14</v>
      </c>
      <c r="P22" s="95">
        <v>9</v>
      </c>
      <c r="Q22" s="95">
        <v>14</v>
      </c>
      <c r="R22" s="95">
        <v>12</v>
      </c>
      <c r="S22" s="95"/>
      <c r="T22" s="95"/>
      <c r="U22" s="95"/>
      <c r="V22" s="95"/>
      <c r="W22" s="95"/>
      <c r="X22" s="95"/>
      <c r="Y22" s="95"/>
      <c r="Z22" s="95">
        <v>208</v>
      </c>
      <c r="AA22" s="95">
        <v>195</v>
      </c>
      <c r="AB22" s="95">
        <v>182</v>
      </c>
      <c r="AC22" s="95">
        <v>190</v>
      </c>
      <c r="AD22" s="95">
        <v>178</v>
      </c>
      <c r="AE22" s="95">
        <v>173</v>
      </c>
      <c r="AF22" s="95"/>
      <c r="AG22" s="95"/>
      <c r="AH22" s="95"/>
      <c r="AI22" s="95"/>
      <c r="AJ22" s="95"/>
      <c r="AK22" s="95"/>
      <c r="AL22" s="95"/>
      <c r="AM22" s="95"/>
      <c r="AN22" s="95">
        <v>209</v>
      </c>
      <c r="AO22" s="95">
        <v>195</v>
      </c>
      <c r="AP22" s="95">
        <v>187</v>
      </c>
      <c r="AQ22" s="95">
        <v>190</v>
      </c>
      <c r="AR22" s="95">
        <v>178</v>
      </c>
      <c r="AS22" s="95">
        <v>173</v>
      </c>
      <c r="AT22" s="95"/>
      <c r="AU22" s="95"/>
      <c r="AV22" s="95"/>
      <c r="AW22" s="95"/>
      <c r="AX22" s="95"/>
      <c r="AY22" s="95"/>
      <c r="AZ22" s="95"/>
      <c r="BA22" s="95"/>
      <c r="BB22" s="95">
        <v>209</v>
      </c>
      <c r="BC22" s="95">
        <v>0</v>
      </c>
      <c r="BD22" s="95">
        <v>0</v>
      </c>
      <c r="BE22" s="95">
        <v>0</v>
      </c>
      <c r="BF22" s="95">
        <v>0</v>
      </c>
      <c r="BG22" s="95">
        <v>0</v>
      </c>
      <c r="BH22" s="95"/>
      <c r="BI22" s="92"/>
      <c r="BJ22" s="93"/>
      <c r="BK22" s="93"/>
      <c r="BL22" s="93"/>
      <c r="BM22" s="93"/>
      <c r="BN22" s="93"/>
      <c r="BO22" s="93"/>
    </row>
    <row r="23" spans="1:67" ht="13.5" customHeight="1" x14ac:dyDescent="0.2">
      <c r="A23" s="92" t="s">
        <v>42</v>
      </c>
      <c r="B23" s="92">
        <f t="shared" ref="B23:BJ23" si="2">B13+B20+B21+B22</f>
        <v>1820</v>
      </c>
      <c r="C23" s="92">
        <f t="shared" si="2"/>
        <v>1820</v>
      </c>
      <c r="D23" s="92">
        <f t="shared" si="2"/>
        <v>1820</v>
      </c>
      <c r="E23" s="92">
        <f t="shared" si="2"/>
        <v>1820</v>
      </c>
      <c r="F23" s="92">
        <f t="shared" si="2"/>
        <v>1880</v>
      </c>
      <c r="G23" s="92">
        <f t="shared" si="2"/>
        <v>2040</v>
      </c>
      <c r="H23" s="92">
        <f t="shared" si="2"/>
        <v>1980</v>
      </c>
      <c r="I23" s="92">
        <f t="shared" si="2"/>
        <v>2100</v>
      </c>
      <c r="J23" s="92">
        <f>J13+J20+J21+J22</f>
        <v>2090</v>
      </c>
      <c r="K23" s="92">
        <f>K13+K20+K21+K22</f>
        <v>380</v>
      </c>
      <c r="L23" s="92">
        <f t="shared" si="2"/>
        <v>260</v>
      </c>
      <c r="M23" s="92">
        <f t="shared" si="2"/>
        <v>0</v>
      </c>
      <c r="N23" s="92">
        <f t="shared" si="2"/>
        <v>1754</v>
      </c>
      <c r="O23" s="92">
        <f t="shared" si="2"/>
        <v>1759</v>
      </c>
      <c r="P23" s="92">
        <f t="shared" si="2"/>
        <v>1752</v>
      </c>
      <c r="Q23" s="92">
        <f t="shared" si="2"/>
        <v>1816</v>
      </c>
      <c r="R23" s="92">
        <f t="shared" si="2"/>
        <v>1862</v>
      </c>
      <c r="S23" s="92">
        <f t="shared" si="2"/>
        <v>2006</v>
      </c>
      <c r="T23" s="92">
        <f t="shared" si="2"/>
        <v>1964</v>
      </c>
      <c r="U23" s="92">
        <f t="shared" si="2"/>
        <v>2057</v>
      </c>
      <c r="V23" s="92">
        <f t="shared" si="2"/>
        <v>1971</v>
      </c>
      <c r="W23" s="92">
        <f>W13+W20+W21+W22</f>
        <v>258</v>
      </c>
      <c r="X23" s="92">
        <f t="shared" si="2"/>
        <v>260</v>
      </c>
      <c r="Y23" s="92">
        <f t="shared" si="2"/>
        <v>0</v>
      </c>
      <c r="Z23" s="92">
        <f t="shared" si="2"/>
        <v>546</v>
      </c>
      <c r="AA23" s="92">
        <f t="shared" si="2"/>
        <v>527</v>
      </c>
      <c r="AB23" s="92">
        <f t="shared" si="2"/>
        <v>461</v>
      </c>
      <c r="AC23" s="92">
        <f t="shared" si="2"/>
        <v>569</v>
      </c>
      <c r="AD23" s="92">
        <f t="shared" si="2"/>
        <v>505</v>
      </c>
      <c r="AE23" s="92">
        <f t="shared" si="2"/>
        <v>652</v>
      </c>
      <c r="AF23" s="92">
        <f t="shared" si="2"/>
        <v>307</v>
      </c>
      <c r="AG23" s="92">
        <f t="shared" si="2"/>
        <v>444</v>
      </c>
      <c r="AH23" s="92">
        <f t="shared" si="2"/>
        <v>303</v>
      </c>
      <c r="AI23" s="92">
        <f t="shared" si="2"/>
        <v>25</v>
      </c>
      <c r="AJ23" s="92">
        <f t="shared" si="2"/>
        <v>50</v>
      </c>
      <c r="AK23" s="92">
        <f t="shared" si="2"/>
        <v>0</v>
      </c>
      <c r="AL23" s="92"/>
      <c r="AM23" s="92"/>
      <c r="AN23" s="92">
        <f t="shared" si="2"/>
        <v>535</v>
      </c>
      <c r="AO23" s="92">
        <f t="shared" si="2"/>
        <v>522</v>
      </c>
      <c r="AP23" s="92">
        <f t="shared" si="2"/>
        <v>466</v>
      </c>
      <c r="AQ23" s="92">
        <f t="shared" si="2"/>
        <v>512</v>
      </c>
      <c r="AR23" s="92">
        <f t="shared" si="2"/>
        <v>462</v>
      </c>
      <c r="AS23" s="92">
        <f t="shared" si="2"/>
        <v>499</v>
      </c>
      <c r="AT23" s="92">
        <f t="shared" si="2"/>
        <v>347</v>
      </c>
      <c r="AU23" s="92">
        <f t="shared" si="2"/>
        <v>346</v>
      </c>
      <c r="AV23" s="92">
        <f t="shared" si="2"/>
        <v>301</v>
      </c>
      <c r="AW23" s="92">
        <f>AW13+AW20+AW21+AW22</f>
        <v>30</v>
      </c>
      <c r="AX23" s="92">
        <f>SUM(AX18:AX22)</f>
        <v>48</v>
      </c>
      <c r="AY23" s="92">
        <f>SUM(AY18:AY22)</f>
        <v>0</v>
      </c>
      <c r="AZ23" s="92"/>
      <c r="BA23" s="92"/>
      <c r="BB23" s="92">
        <f>BB13+BB20+BB21+BB22</f>
        <v>535</v>
      </c>
      <c r="BC23" s="92">
        <f t="shared" si="2"/>
        <v>253</v>
      </c>
      <c r="BD23" s="92">
        <f t="shared" si="2"/>
        <v>224</v>
      </c>
      <c r="BE23" s="92">
        <f t="shared" si="2"/>
        <v>257</v>
      </c>
      <c r="BF23" s="92">
        <f t="shared" si="2"/>
        <v>221</v>
      </c>
      <c r="BG23" s="92">
        <f t="shared" si="2"/>
        <v>235</v>
      </c>
      <c r="BH23" s="92">
        <f t="shared" si="2"/>
        <v>262</v>
      </c>
      <c r="BI23" s="92">
        <f t="shared" si="2"/>
        <v>246</v>
      </c>
      <c r="BJ23" s="92">
        <f t="shared" si="2"/>
        <v>226</v>
      </c>
      <c r="BK23" s="92">
        <f>BK13+BK20+BK21+BK22</f>
        <v>24</v>
      </c>
      <c r="BL23" s="92">
        <f>SUM(BL18:BL22)</f>
        <v>36</v>
      </c>
      <c r="BM23" s="92">
        <f>SUM(BM18:BM22)</f>
        <v>0</v>
      </c>
      <c r="BN23" s="92"/>
      <c r="BO23" s="92"/>
    </row>
    <row r="28" spans="1:67" ht="12.75" customHeight="1" x14ac:dyDescent="0.2">
      <c r="AN28" s="35"/>
    </row>
    <row r="40" spans="5:5" ht="12.75" customHeight="1" x14ac:dyDescent="0.2">
      <c r="E40" s="89"/>
    </row>
  </sheetData>
  <mergeCells count="5">
    <mergeCell ref="B6:L6"/>
    <mergeCell ref="N6:X6"/>
    <mergeCell ref="Z6:AJ6"/>
    <mergeCell ref="AN6:BA6"/>
    <mergeCell ref="BB6:BO6"/>
  </mergeCells>
  <pageMargins left="0.78740199999999982" right="0.78740199999999982" top="0.78740199999999982" bottom="0.78740199999999982" header="0.51181100000000002" footer="0.51181100000000002"/>
  <pageSetup paperSize="9" scale="9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customHeight="1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customHeight="1" x14ac:dyDescent="0.2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"/>
  <sheetViews>
    <sheetView zoomScale="110" workbookViewId="0">
      <pane xSplit="1" ySplit="5" topLeftCell="B6" activePane="bottomRight" state="frozen"/>
      <selection activeCell="AB2" sqref="AB2:AB3"/>
      <selection pane="topRight"/>
      <selection pane="bottomLeft"/>
      <selection pane="bottomRight" activeCell="B6" sqref="B6"/>
    </sheetView>
  </sheetViews>
  <sheetFormatPr defaultRowHeight="12.75" customHeight="1" x14ac:dyDescent="0.2"/>
  <cols>
    <col min="1" max="1" width="17" customWidth="1"/>
    <col min="2" max="2" width="5.5703125" customWidth="1"/>
    <col min="3" max="3" width="5.28515625" customWidth="1"/>
    <col min="4" max="4" width="4.7109375" customWidth="1"/>
    <col min="5" max="5" width="5.28515625" customWidth="1"/>
    <col min="6" max="6" width="3.28515625" customWidth="1"/>
    <col min="7" max="7" width="3.5703125" customWidth="1"/>
    <col min="8" max="8" width="4.140625" customWidth="1"/>
    <col min="9" max="9" width="4.42578125" customWidth="1"/>
    <col min="10" max="11" width="4.5703125" customWidth="1"/>
    <col min="12" max="13" width="5" customWidth="1"/>
    <col min="14" max="14" width="7" customWidth="1"/>
    <col min="15" max="15" width="4.7109375" customWidth="1"/>
    <col min="16" max="16" width="4.28515625" customWidth="1"/>
    <col min="17" max="17" width="7.140625" customWidth="1"/>
    <col min="18" max="18" width="5.28515625" customWidth="1"/>
    <col min="19" max="19" width="6" customWidth="1"/>
    <col min="20" max="20" width="5.28515625" customWidth="1"/>
    <col min="21" max="21" width="6" customWidth="1"/>
    <col min="22" max="22" width="5.28515625" customWidth="1"/>
    <col min="23" max="23" width="4.140625" customWidth="1"/>
    <col min="24" max="24" width="5.140625" customWidth="1"/>
    <col min="25" max="25" width="3.7109375" customWidth="1"/>
    <col min="26" max="26" width="5.7109375" customWidth="1"/>
    <col min="27" max="27" width="5.5703125" customWidth="1"/>
    <col min="28" max="28" width="6.5703125" customWidth="1"/>
  </cols>
  <sheetData>
    <row r="1" spans="1:29" ht="13.5" customHeight="1" x14ac:dyDescent="0.2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</row>
    <row r="2" spans="1:29" ht="13.5" customHeight="1" x14ac:dyDescent="0.25">
      <c r="A2" s="103" t="s">
        <v>1</v>
      </c>
      <c r="B2" s="104" t="s">
        <v>1</v>
      </c>
      <c r="C2" s="105" t="s">
        <v>1</v>
      </c>
      <c r="D2" s="105" t="s">
        <v>44</v>
      </c>
      <c r="E2" s="105"/>
      <c r="F2" s="106" t="s">
        <v>1</v>
      </c>
      <c r="G2" s="106" t="s">
        <v>1</v>
      </c>
      <c r="H2" s="105" t="s">
        <v>1</v>
      </c>
      <c r="I2" s="105"/>
      <c r="J2" s="105"/>
      <c r="K2" s="105"/>
      <c r="L2" s="105"/>
      <c r="M2" s="105"/>
      <c r="N2" s="105" t="s">
        <v>1</v>
      </c>
      <c r="O2" s="105"/>
      <c r="P2" s="105" t="s">
        <v>1</v>
      </c>
      <c r="Q2" s="105"/>
      <c r="R2" s="105"/>
      <c r="S2" s="105"/>
      <c r="T2" s="105" t="s">
        <v>1</v>
      </c>
      <c r="U2" s="105" t="s">
        <v>1</v>
      </c>
      <c r="V2" s="105" t="s">
        <v>1</v>
      </c>
      <c r="W2" s="105" t="s">
        <v>1</v>
      </c>
      <c r="X2" s="106" t="s">
        <v>45</v>
      </c>
      <c r="Y2" s="105"/>
      <c r="Z2" s="105"/>
      <c r="AA2" s="105" t="s">
        <v>1</v>
      </c>
      <c r="AB2" s="817" t="s">
        <v>46</v>
      </c>
    </row>
    <row r="3" spans="1:29" ht="120.75" customHeight="1" x14ac:dyDescent="0.25">
      <c r="A3" s="107" t="s">
        <v>47</v>
      </c>
      <c r="B3" s="108" t="s">
        <v>48</v>
      </c>
      <c r="C3" s="109" t="s">
        <v>49</v>
      </c>
      <c r="D3" s="109" t="s">
        <v>50</v>
      </c>
      <c r="E3" s="109" t="s">
        <v>51</v>
      </c>
      <c r="F3" s="109" t="s">
        <v>52</v>
      </c>
      <c r="G3" s="110" t="s">
        <v>53</v>
      </c>
      <c r="H3" s="110" t="s">
        <v>54</v>
      </c>
      <c r="I3" s="110" t="s">
        <v>55</v>
      </c>
      <c r="J3" s="110" t="s">
        <v>56</v>
      </c>
      <c r="K3" s="110" t="s">
        <v>57</v>
      </c>
      <c r="L3" s="110" t="s">
        <v>58</v>
      </c>
      <c r="M3" s="110" t="s">
        <v>59</v>
      </c>
      <c r="N3" s="109" t="s">
        <v>60</v>
      </c>
      <c r="O3" s="109" t="s">
        <v>61</v>
      </c>
      <c r="P3" s="110" t="s">
        <v>62</v>
      </c>
      <c r="Q3" s="110" t="s">
        <v>63</v>
      </c>
      <c r="R3" s="110" t="s">
        <v>64</v>
      </c>
      <c r="S3" s="111" t="s">
        <v>65</v>
      </c>
      <c r="T3" s="110" t="s">
        <v>66</v>
      </c>
      <c r="U3" s="110" t="s">
        <v>67</v>
      </c>
      <c r="V3" s="109" t="s">
        <v>15</v>
      </c>
      <c r="W3" s="110" t="s">
        <v>68</v>
      </c>
      <c r="X3" s="109" t="s">
        <v>69</v>
      </c>
      <c r="Y3" s="109" t="s">
        <v>70</v>
      </c>
      <c r="Z3" s="112" t="s">
        <v>71</v>
      </c>
      <c r="AA3" s="109" t="s">
        <v>72</v>
      </c>
      <c r="AB3" s="817"/>
      <c r="AC3" s="113"/>
    </row>
    <row r="4" spans="1:29" ht="19.5" customHeight="1" x14ac:dyDescent="0.2">
      <c r="A4" s="114" t="s">
        <v>16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5">
        <f t="shared" ref="Q4:Q8" si="0">SUM(N4:P4)</f>
        <v>0</v>
      </c>
      <c r="R4" s="114"/>
      <c r="S4" s="114"/>
      <c r="T4" s="114"/>
      <c r="U4" s="114"/>
      <c r="V4" s="114"/>
      <c r="W4" s="114"/>
      <c r="X4" s="114"/>
      <c r="Y4" s="114"/>
      <c r="Z4" s="116" t="e">
        <f t="shared" ref="Z4:Z9" si="1">X4/C4*100</f>
        <v>#DIV/0!</v>
      </c>
      <c r="AA4" s="117" t="e">
        <f t="shared" ref="AA4:AA16" si="2">V4/AB4*100</f>
        <v>#DIV/0!</v>
      </c>
      <c r="AB4" s="118"/>
      <c r="AC4" s="119"/>
    </row>
    <row r="5" spans="1:29" ht="18.75" customHeight="1" x14ac:dyDescent="0.2">
      <c r="A5" s="114" t="s">
        <v>17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>
        <f t="shared" si="0"/>
        <v>0</v>
      </c>
      <c r="R5" s="120"/>
      <c r="S5" s="120"/>
      <c r="T5" s="120"/>
      <c r="U5" s="120"/>
      <c r="V5" s="120"/>
      <c r="W5" s="120"/>
      <c r="X5" s="120"/>
      <c r="Y5" s="120"/>
      <c r="Z5" s="117" t="e">
        <f t="shared" si="1"/>
        <v>#DIV/0!</v>
      </c>
      <c r="AA5" s="117" t="e">
        <f t="shared" si="2"/>
        <v>#DIV/0!</v>
      </c>
      <c r="AB5" s="118"/>
    </row>
    <row r="6" spans="1:29" ht="18.75" customHeight="1" x14ac:dyDescent="0.2">
      <c r="A6" s="114" t="s">
        <v>18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21">
        <f t="shared" si="0"/>
        <v>0</v>
      </c>
      <c r="R6" s="114"/>
      <c r="S6" s="114"/>
      <c r="T6" s="114"/>
      <c r="U6" s="114"/>
      <c r="V6" s="114"/>
      <c r="W6" s="114"/>
      <c r="X6" s="114"/>
      <c r="Y6" s="114"/>
      <c r="Z6" s="116" t="e">
        <f t="shared" si="1"/>
        <v>#DIV/0!</v>
      </c>
      <c r="AA6" s="117" t="e">
        <f t="shared" si="2"/>
        <v>#DIV/0!</v>
      </c>
      <c r="AB6" s="118"/>
    </row>
    <row r="7" spans="1:29" ht="19.5" customHeight="1" x14ac:dyDescent="0.2">
      <c r="A7" s="114" t="s">
        <v>19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21">
        <f t="shared" si="0"/>
        <v>0</v>
      </c>
      <c r="R7" s="114"/>
      <c r="S7" s="114"/>
      <c r="T7" s="114"/>
      <c r="U7" s="114"/>
      <c r="V7" s="114"/>
      <c r="W7" s="114"/>
      <c r="X7" s="114"/>
      <c r="Y7" s="114"/>
      <c r="Z7" s="116" t="e">
        <f t="shared" si="1"/>
        <v>#DIV/0!</v>
      </c>
      <c r="AA7" s="117" t="e">
        <f t="shared" si="2"/>
        <v>#DIV/0!</v>
      </c>
      <c r="AB7" s="118"/>
    </row>
    <row r="8" spans="1:29" ht="16.5" customHeight="1" x14ac:dyDescent="0.2">
      <c r="A8" s="114" t="s">
        <v>20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20">
        <f t="shared" si="0"/>
        <v>0</v>
      </c>
      <c r="R8" s="114"/>
      <c r="S8" s="114"/>
      <c r="T8" s="114"/>
      <c r="U8" s="114"/>
      <c r="V8" s="114"/>
      <c r="W8" s="114"/>
      <c r="X8" s="114"/>
      <c r="Y8" s="114"/>
      <c r="Z8" s="116" t="e">
        <f t="shared" si="1"/>
        <v>#DIV/0!</v>
      </c>
      <c r="AA8" s="117" t="e">
        <f t="shared" si="2"/>
        <v>#DIV/0!</v>
      </c>
      <c r="AB8" s="118"/>
    </row>
    <row r="9" spans="1:29" ht="29.25" customHeight="1" x14ac:dyDescent="0.2">
      <c r="A9" s="122" t="s">
        <v>73</v>
      </c>
      <c r="B9" s="123">
        <f>SUM(B4:B8)</f>
        <v>0</v>
      </c>
      <c r="C9" s="123">
        <f>SUM(C4:C8)</f>
        <v>0</v>
      </c>
      <c r="D9" s="123">
        <f>SUM(D4:D8)</f>
        <v>0</v>
      </c>
      <c r="E9" s="123">
        <f t="shared" ref="E9:O9" si="3">SUM(E4:E8)</f>
        <v>0</v>
      </c>
      <c r="F9" s="123">
        <f t="shared" si="3"/>
        <v>0</v>
      </c>
      <c r="G9" s="123">
        <f t="shared" si="3"/>
        <v>0</v>
      </c>
      <c r="H9" s="123">
        <f t="shared" si="3"/>
        <v>0</v>
      </c>
      <c r="I9" s="123">
        <f t="shared" si="3"/>
        <v>0</v>
      </c>
      <c r="J9" s="123">
        <f t="shared" si="3"/>
        <v>0</v>
      </c>
      <c r="K9" s="123">
        <f>SUM(K4:K8)</f>
        <v>0</v>
      </c>
      <c r="L9" s="123">
        <f>SUM(L4:L8)</f>
        <v>0</v>
      </c>
      <c r="M9" s="123">
        <f>SUM(M4:M8)</f>
        <v>0</v>
      </c>
      <c r="N9" s="123">
        <f t="shared" si="3"/>
        <v>0</v>
      </c>
      <c r="O9" s="123">
        <f t="shared" si="3"/>
        <v>0</v>
      </c>
      <c r="P9" s="123">
        <f>SUM(P4:P8)</f>
        <v>0</v>
      </c>
      <c r="Q9" s="123">
        <f>SUM(Q4:Q8)</f>
        <v>0</v>
      </c>
      <c r="R9" s="123">
        <f>SUM(R4:R8)</f>
        <v>0</v>
      </c>
      <c r="S9" s="123">
        <f>C9-Q9</f>
        <v>0</v>
      </c>
      <c r="T9" s="123">
        <f t="shared" ref="T9:Y9" si="4">SUM(T4:T8)</f>
        <v>0</v>
      </c>
      <c r="U9" s="123">
        <f t="shared" si="4"/>
        <v>0</v>
      </c>
      <c r="V9" s="123">
        <f t="shared" si="4"/>
        <v>0</v>
      </c>
      <c r="W9" s="123">
        <f t="shared" si="4"/>
        <v>0</v>
      </c>
      <c r="X9" s="123">
        <f t="shared" si="4"/>
        <v>0</v>
      </c>
      <c r="Y9" s="123">
        <f t="shared" si="4"/>
        <v>0</v>
      </c>
      <c r="Z9" s="124" t="e">
        <f t="shared" si="1"/>
        <v>#DIV/0!</v>
      </c>
      <c r="AA9" s="117" t="e">
        <f t="shared" si="2"/>
        <v>#DIV/0!</v>
      </c>
      <c r="AB9" s="123">
        <f>SUM(AB4:AB8)</f>
        <v>0</v>
      </c>
    </row>
    <row r="10" spans="1:29" ht="19.5" customHeight="1" x14ac:dyDescent="0.2">
      <c r="A10" s="114" t="s">
        <v>22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15">
        <f t="shared" ref="Q10:Q15" si="5">SUM(N10:P10)</f>
        <v>0</v>
      </c>
      <c r="R10" s="125"/>
      <c r="S10" s="125"/>
      <c r="T10" s="125"/>
      <c r="U10" s="125"/>
      <c r="V10" s="125"/>
      <c r="W10" s="125"/>
      <c r="X10" s="126"/>
      <c r="Y10" s="126"/>
      <c r="Z10" s="116" t="e">
        <f t="shared" ref="Z10:Z18" si="6">X10/C10*100</f>
        <v>#DIV/0!</v>
      </c>
      <c r="AA10" s="127" t="e">
        <f t="shared" si="2"/>
        <v>#DIV/0!</v>
      </c>
      <c r="AB10" s="118"/>
    </row>
    <row r="11" spans="1:29" ht="19.5" customHeight="1" x14ac:dyDescent="0.2">
      <c r="A11" s="114" t="s">
        <v>23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20">
        <f t="shared" si="5"/>
        <v>0</v>
      </c>
      <c r="R11" s="114"/>
      <c r="S11" s="114"/>
      <c r="T11" s="114"/>
      <c r="U11" s="114"/>
      <c r="V11" s="114"/>
      <c r="W11" s="114"/>
      <c r="X11" s="114"/>
      <c r="Y11" s="114"/>
      <c r="Z11" s="116" t="e">
        <f t="shared" si="6"/>
        <v>#DIV/0!</v>
      </c>
      <c r="AA11" s="117" t="e">
        <f t="shared" si="2"/>
        <v>#DIV/0!</v>
      </c>
      <c r="AB11" s="118"/>
    </row>
    <row r="12" spans="1:29" ht="19.5" customHeight="1" x14ac:dyDescent="0.2">
      <c r="A12" s="114" t="s">
        <v>74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20"/>
      <c r="R12" s="114"/>
      <c r="S12" s="114"/>
      <c r="T12" s="114"/>
      <c r="U12" s="114"/>
      <c r="V12" s="114"/>
      <c r="W12" s="114"/>
      <c r="X12" s="114"/>
      <c r="Y12" s="114"/>
      <c r="Z12" s="116" t="e">
        <f t="shared" si="6"/>
        <v>#DIV/0!</v>
      </c>
      <c r="AA12" s="117" t="e">
        <f t="shared" si="2"/>
        <v>#DIV/0!</v>
      </c>
      <c r="AB12" s="123"/>
    </row>
    <row r="13" spans="1:29" ht="19.5" customHeight="1" x14ac:dyDescent="0.2">
      <c r="A13" s="114" t="s">
        <v>26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20">
        <f t="shared" si="5"/>
        <v>0</v>
      </c>
      <c r="R13" s="114"/>
      <c r="S13" s="114"/>
      <c r="T13" s="114"/>
      <c r="U13" s="114"/>
      <c r="V13" s="114"/>
      <c r="W13" s="114"/>
      <c r="X13" s="114"/>
      <c r="Y13" s="114"/>
      <c r="Z13" s="116" t="e">
        <f t="shared" si="6"/>
        <v>#DIV/0!</v>
      </c>
      <c r="AA13" s="117" t="e">
        <f t="shared" si="2"/>
        <v>#DIV/0!</v>
      </c>
      <c r="AB13" s="118"/>
    </row>
    <row r="14" spans="1:29" ht="19.5" customHeight="1" x14ac:dyDescent="0.2">
      <c r="A14" s="114" t="s">
        <v>25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21">
        <f t="shared" si="5"/>
        <v>0</v>
      </c>
      <c r="R14" s="114"/>
      <c r="S14" s="114"/>
      <c r="T14" s="114"/>
      <c r="U14" s="114"/>
      <c r="V14" s="114"/>
      <c r="W14" s="114"/>
      <c r="X14" s="114"/>
      <c r="Y14" s="114"/>
      <c r="Z14" s="116" t="e">
        <f t="shared" si="6"/>
        <v>#DIV/0!</v>
      </c>
      <c r="AA14" s="128" t="e">
        <f t="shared" si="2"/>
        <v>#DIV/0!</v>
      </c>
      <c r="AB14" s="118"/>
    </row>
    <row r="15" spans="1:29" ht="19.5" customHeight="1" x14ac:dyDescent="0.2">
      <c r="A15" s="114" t="s">
        <v>27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20">
        <f t="shared" si="5"/>
        <v>0</v>
      </c>
      <c r="R15" s="114"/>
      <c r="S15" s="114"/>
      <c r="T15" s="114"/>
      <c r="U15" s="114"/>
      <c r="V15" s="114"/>
      <c r="W15" s="114"/>
      <c r="X15" s="114"/>
      <c r="Y15" s="114"/>
      <c r="Z15" s="116" t="e">
        <f t="shared" si="6"/>
        <v>#DIV/0!</v>
      </c>
      <c r="AA15" s="117" t="e">
        <f t="shared" si="2"/>
        <v>#DIV/0!</v>
      </c>
      <c r="AB15" s="118"/>
    </row>
    <row r="16" spans="1:29" ht="19.5" customHeight="1" x14ac:dyDescent="0.2">
      <c r="A16" s="122" t="s">
        <v>75</v>
      </c>
      <c r="B16" s="123">
        <f t="shared" ref="B16:P16" si="7">SUM(B10:B15)</f>
        <v>0</v>
      </c>
      <c r="C16" s="123">
        <f t="shared" si="7"/>
        <v>0</v>
      </c>
      <c r="D16" s="123">
        <f t="shared" si="7"/>
        <v>0</v>
      </c>
      <c r="E16" s="123">
        <f t="shared" si="7"/>
        <v>0</v>
      </c>
      <c r="F16" s="123">
        <f t="shared" si="7"/>
        <v>0</v>
      </c>
      <c r="G16" s="123">
        <f t="shared" si="7"/>
        <v>0</v>
      </c>
      <c r="H16" s="123">
        <f t="shared" si="7"/>
        <v>0</v>
      </c>
      <c r="I16" s="123">
        <f t="shared" si="7"/>
        <v>0</v>
      </c>
      <c r="J16" s="123">
        <f t="shared" si="7"/>
        <v>0</v>
      </c>
      <c r="K16" s="123">
        <f t="shared" si="7"/>
        <v>0</v>
      </c>
      <c r="L16" s="123">
        <f t="shared" si="7"/>
        <v>0</v>
      </c>
      <c r="M16" s="123">
        <f t="shared" si="7"/>
        <v>0</v>
      </c>
      <c r="N16" s="123">
        <f t="shared" si="7"/>
        <v>0</v>
      </c>
      <c r="O16" s="123">
        <f t="shared" si="7"/>
        <v>0</v>
      </c>
      <c r="P16" s="123">
        <f t="shared" si="7"/>
        <v>0</v>
      </c>
      <c r="Q16" s="123">
        <f>SUM(Q10:Q15)</f>
        <v>0</v>
      </c>
      <c r="R16" s="123">
        <f>SUM(R10:R15)</f>
        <v>0</v>
      </c>
      <c r="S16" s="123">
        <f>C16-Q16</f>
        <v>0</v>
      </c>
      <c r="T16" s="123">
        <f t="shared" ref="T16:Y16" si="8">SUM(T10:T15)</f>
        <v>0</v>
      </c>
      <c r="U16" s="123">
        <f t="shared" si="8"/>
        <v>0</v>
      </c>
      <c r="V16" s="123">
        <f t="shared" si="8"/>
        <v>0</v>
      </c>
      <c r="W16" s="123">
        <f t="shared" si="8"/>
        <v>0</v>
      </c>
      <c r="X16" s="123">
        <f t="shared" si="8"/>
        <v>0</v>
      </c>
      <c r="Y16" s="123">
        <f t="shared" si="8"/>
        <v>0</v>
      </c>
      <c r="Z16" s="124" t="e">
        <f t="shared" si="6"/>
        <v>#DIV/0!</v>
      </c>
      <c r="AA16" s="129" t="e">
        <f t="shared" si="2"/>
        <v>#DIV/0!</v>
      </c>
      <c r="AB16" s="123">
        <f>SUM(AB10:AB15)</f>
        <v>0</v>
      </c>
    </row>
    <row r="17" spans="1:29" ht="18" customHeight="1" x14ac:dyDescent="0.25">
      <c r="A17" s="114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1"/>
      <c r="O17" s="130"/>
      <c r="P17" s="130"/>
      <c r="Q17" s="114"/>
      <c r="R17" s="130"/>
      <c r="S17" s="130"/>
      <c r="T17" s="130"/>
      <c r="U17" s="130"/>
      <c r="V17" s="130"/>
      <c r="W17" s="132"/>
      <c r="X17" s="130"/>
      <c r="Y17" s="131"/>
      <c r="Z17" s="133"/>
      <c r="AA17" s="134"/>
      <c r="AB17" s="118"/>
    </row>
    <row r="18" spans="1:29" ht="19.5" customHeight="1" x14ac:dyDescent="0.2">
      <c r="A18" s="123" t="s">
        <v>76</v>
      </c>
      <c r="B18" s="123">
        <f>B9+B16+B17</f>
        <v>0</v>
      </c>
      <c r="C18" s="123">
        <f>C9+C16+C17</f>
        <v>0</v>
      </c>
      <c r="D18" s="123">
        <f>D9+D16+D17</f>
        <v>0</v>
      </c>
      <c r="E18" s="123">
        <f>C18-D18</f>
        <v>0</v>
      </c>
      <c r="F18" s="123">
        <f t="shared" ref="F18:R18" si="9">F9+F16+F17</f>
        <v>0</v>
      </c>
      <c r="G18" s="123">
        <f t="shared" si="9"/>
        <v>0</v>
      </c>
      <c r="H18" s="123">
        <f t="shared" si="9"/>
        <v>0</v>
      </c>
      <c r="I18" s="123">
        <f t="shared" si="9"/>
        <v>0</v>
      </c>
      <c r="J18" s="123">
        <f t="shared" si="9"/>
        <v>0</v>
      </c>
      <c r="K18" s="123">
        <f t="shared" si="9"/>
        <v>0</v>
      </c>
      <c r="L18" s="123">
        <f t="shared" si="9"/>
        <v>0</v>
      </c>
      <c r="M18" s="123">
        <f t="shared" si="9"/>
        <v>0</v>
      </c>
      <c r="N18" s="123">
        <f t="shared" si="9"/>
        <v>0</v>
      </c>
      <c r="O18" s="123">
        <f t="shared" si="9"/>
        <v>0</v>
      </c>
      <c r="P18" s="123">
        <f t="shared" si="9"/>
        <v>0</v>
      </c>
      <c r="Q18" s="123">
        <f t="shared" si="9"/>
        <v>0</v>
      </c>
      <c r="R18" s="123">
        <f t="shared" si="9"/>
        <v>0</v>
      </c>
      <c r="S18" s="123">
        <f>S16+S17+S9</f>
        <v>0</v>
      </c>
      <c r="T18" s="123">
        <f t="shared" ref="T18:Y18" si="10">T9+T16+T17</f>
        <v>0</v>
      </c>
      <c r="U18" s="123">
        <f t="shared" si="10"/>
        <v>0</v>
      </c>
      <c r="V18" s="123">
        <f t="shared" si="10"/>
        <v>0</v>
      </c>
      <c r="W18" s="123">
        <f t="shared" si="10"/>
        <v>0</v>
      </c>
      <c r="X18" s="123">
        <f t="shared" si="10"/>
        <v>0</v>
      </c>
      <c r="Y18" s="123">
        <f t="shared" si="10"/>
        <v>0</v>
      </c>
      <c r="Z18" s="124" t="e">
        <f t="shared" si="6"/>
        <v>#DIV/0!</v>
      </c>
      <c r="AA18" s="129" t="e">
        <f>V18/AB18*100</f>
        <v>#DIV/0!</v>
      </c>
      <c r="AB18" s="123">
        <f>SUM(AB9+AB16+AB17)</f>
        <v>0</v>
      </c>
    </row>
    <row r="19" spans="1:29" ht="18" customHeight="1" x14ac:dyDescent="0.2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24"/>
      <c r="AB19" s="118"/>
    </row>
    <row r="20" spans="1:29" ht="16.5" customHeight="1" x14ac:dyDescent="0.2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6"/>
      <c r="AA20" s="116"/>
      <c r="AB20" s="114"/>
    </row>
    <row r="21" spans="1:29" s="43" customFormat="1" ht="16.5" customHeight="1" x14ac:dyDescent="0.2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4"/>
      <c r="AB21" s="123"/>
    </row>
    <row r="22" spans="1:29" ht="16.5" customHeight="1" x14ac:dyDescent="0.2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35"/>
      <c r="R22" s="123"/>
      <c r="S22" s="123"/>
      <c r="T22" s="123"/>
      <c r="U22" s="123"/>
      <c r="V22" s="123"/>
      <c r="W22" s="123"/>
      <c r="X22" s="123"/>
      <c r="Y22" s="123"/>
      <c r="Z22" s="124"/>
      <c r="AA22" s="124"/>
      <c r="AB22" s="118"/>
    </row>
    <row r="23" spans="1:29" ht="17.25" customHeight="1" x14ac:dyDescent="0.25">
      <c r="A23" s="136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35"/>
      <c r="R23" s="123"/>
      <c r="S23" s="123"/>
      <c r="T23" s="123"/>
      <c r="U23" s="123"/>
      <c r="V23" s="123"/>
      <c r="W23" s="123"/>
      <c r="X23" s="123"/>
      <c r="Y23" s="123"/>
      <c r="Z23" s="124"/>
      <c r="AA23" s="124"/>
      <c r="AB23" s="118"/>
    </row>
    <row r="24" spans="1:29" ht="17.25" customHeight="1" x14ac:dyDescent="0.2">
      <c r="A24" s="136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4"/>
      <c r="AA24" s="124"/>
      <c r="AB24" s="118"/>
    </row>
    <row r="25" spans="1:29" s="137" customFormat="1" ht="19.5" customHeight="1" x14ac:dyDescent="0.2">
      <c r="A25" s="138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4"/>
      <c r="AA25" s="124"/>
      <c r="AB25" s="118"/>
      <c r="AC25" s="139"/>
    </row>
    <row r="29" spans="1:29" ht="12.75" customHeight="1" x14ac:dyDescent="0.2">
      <c r="X29" s="35"/>
    </row>
    <row r="30" spans="1:29" ht="74.25" customHeight="1" x14ac:dyDescent="0.2"/>
    <row r="36" ht="29.25" customHeight="1" x14ac:dyDescent="0.2"/>
  </sheetData>
  <mergeCells count="1">
    <mergeCell ref="AB2:AB3"/>
  </mergeCells>
  <pageMargins left="0.19684999999999997" right="0.19684999999999997" top="0.39370099999999991" bottom="0.39370099999999991" header="0.51181100000000002" footer="0.51181100000000002"/>
  <pageSetup paperSize="9" scale="90" orientation="landscape" horizontalDpi="120" verticalDpi="14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workbookViewId="0">
      <selection activeCell="AA13" sqref="AA13:AD13"/>
    </sheetView>
  </sheetViews>
  <sheetFormatPr defaultRowHeight="12.75" customHeight="1" x14ac:dyDescent="0.2"/>
  <cols>
    <col min="1" max="1" width="15.85546875" customWidth="1"/>
    <col min="2" max="2" width="3.85546875" customWidth="1"/>
    <col min="3" max="4" width="3.7109375" customWidth="1"/>
    <col min="5" max="5" width="3.85546875" customWidth="1"/>
    <col min="6" max="11" width="3.7109375" customWidth="1"/>
    <col min="12" max="12" width="4.42578125" customWidth="1"/>
    <col min="13" max="13" width="4.28515625" customWidth="1"/>
    <col min="14" max="14" width="4.85546875" customWidth="1"/>
    <col min="15" max="15" width="6.42578125" customWidth="1"/>
    <col min="16" max="16" width="5.85546875" customWidth="1"/>
    <col min="17" max="17" width="4.140625" customWidth="1"/>
    <col min="18" max="22" width="3.5703125" customWidth="1"/>
    <col min="23" max="23" width="5.140625" customWidth="1"/>
    <col min="24" max="24" width="7.7109375" customWidth="1"/>
    <col min="25" max="25" width="8" customWidth="1"/>
    <col min="26" max="26" width="10.5703125" customWidth="1"/>
    <col min="27" max="27" width="5.140625" customWidth="1"/>
    <col min="28" max="28" width="5.28515625" customWidth="1"/>
    <col min="29" max="29" width="4.7109375" customWidth="1"/>
    <col min="30" max="31" width="5.85546875" customWidth="1"/>
    <col min="32" max="32" width="5.140625" customWidth="1"/>
  </cols>
  <sheetData>
    <row r="1" spans="1:35" s="140" customFormat="1" x14ac:dyDescent="0.2">
      <c r="A1" s="123" t="s">
        <v>77</v>
      </c>
      <c r="B1" s="123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</row>
    <row r="2" spans="1:35" s="140" customFormat="1" ht="15.75" customHeight="1" x14ac:dyDescent="0.2">
      <c r="A2" s="114"/>
      <c r="B2" s="114"/>
      <c r="C2" s="114" t="s">
        <v>78</v>
      </c>
      <c r="D2" s="114"/>
      <c r="E2" s="114"/>
      <c r="F2" s="114"/>
      <c r="G2" s="114"/>
      <c r="H2" s="114"/>
      <c r="I2" s="114"/>
      <c r="J2" s="114"/>
      <c r="K2" s="114"/>
      <c r="L2" s="114"/>
      <c r="M2" s="114" t="s">
        <v>79</v>
      </c>
      <c r="N2" s="114"/>
      <c r="O2" s="114"/>
      <c r="P2" s="114"/>
      <c r="Q2" s="141" t="s">
        <v>80</v>
      </c>
      <c r="R2" s="114" t="s">
        <v>81</v>
      </c>
      <c r="S2" s="114"/>
      <c r="T2" s="114"/>
      <c r="U2" s="114"/>
      <c r="V2" s="114"/>
      <c r="W2" s="114"/>
      <c r="X2" s="114" t="s">
        <v>82</v>
      </c>
      <c r="Y2" s="114"/>
      <c r="Z2" s="114"/>
      <c r="AA2" s="818" t="s">
        <v>83</v>
      </c>
      <c r="AB2" s="818"/>
      <c r="AC2" s="818"/>
      <c r="AD2" s="818"/>
    </row>
    <row r="3" spans="1:35" s="140" customFormat="1" ht="13.5" hidden="1" customHeight="1" x14ac:dyDescent="0.2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</row>
    <row r="4" spans="1:35" s="140" customFormat="1" ht="142.5" customHeight="1" x14ac:dyDescent="0.2">
      <c r="A4" s="142" t="s">
        <v>7</v>
      </c>
      <c r="B4" s="143" t="s">
        <v>84</v>
      </c>
      <c r="C4" s="143" t="s">
        <v>85</v>
      </c>
      <c r="D4" s="143" t="s">
        <v>86</v>
      </c>
      <c r="E4" s="143" t="s">
        <v>87</v>
      </c>
      <c r="F4" s="143" t="s">
        <v>88</v>
      </c>
      <c r="G4" s="143" t="s">
        <v>89</v>
      </c>
      <c r="H4" s="143" t="s">
        <v>90</v>
      </c>
      <c r="I4" s="143" t="s">
        <v>91</v>
      </c>
      <c r="J4" s="143" t="s">
        <v>92</v>
      </c>
      <c r="K4" s="143" t="s">
        <v>93</v>
      </c>
      <c r="L4" s="144" t="s">
        <v>94</v>
      </c>
      <c r="M4" s="143" t="s">
        <v>95</v>
      </c>
      <c r="N4" s="142" t="s">
        <v>96</v>
      </c>
      <c r="O4" s="110" t="s">
        <v>97</v>
      </c>
      <c r="P4" s="110" t="s">
        <v>98</v>
      </c>
      <c r="Q4" s="145" t="s">
        <v>99</v>
      </c>
      <c r="R4" s="145" t="s">
        <v>100</v>
      </c>
      <c r="S4" s="145" t="s">
        <v>101</v>
      </c>
      <c r="T4" s="145" t="s">
        <v>102</v>
      </c>
      <c r="U4" s="145" t="s">
        <v>103</v>
      </c>
      <c r="V4" s="145" t="s">
        <v>104</v>
      </c>
      <c r="W4" s="145" t="s">
        <v>105</v>
      </c>
      <c r="X4" s="143" t="s">
        <v>106</v>
      </c>
      <c r="Y4" s="143" t="s">
        <v>107</v>
      </c>
      <c r="Z4" s="143" t="s">
        <v>108</v>
      </c>
      <c r="AA4" s="143" t="s">
        <v>109</v>
      </c>
      <c r="AB4" s="145" t="s">
        <v>110</v>
      </c>
      <c r="AC4" s="145" t="s">
        <v>111</v>
      </c>
      <c r="AD4" s="146" t="s">
        <v>112</v>
      </c>
      <c r="AE4" s="147"/>
      <c r="AF4" s="147"/>
      <c r="AG4" s="148"/>
    </row>
    <row r="5" spans="1:35" s="140" customFormat="1" ht="18" customHeight="1" x14ac:dyDescent="0.25">
      <c r="A5" s="123" t="s">
        <v>16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23">
        <f t="shared" ref="L5:L9" si="0">SUM(C5:K5)</f>
        <v>0</v>
      </c>
      <c r="M5" s="114"/>
      <c r="N5" s="116" t="e">
        <f t="shared" ref="N5:N9" si="1">M5/L5*100</f>
        <v>#DIV/0!</v>
      </c>
      <c r="O5" s="135"/>
      <c r="P5" s="149"/>
      <c r="Q5" s="114"/>
      <c r="R5" s="114"/>
      <c r="S5" s="114"/>
      <c r="T5" s="114"/>
      <c r="U5" s="114"/>
      <c r="V5" s="114"/>
      <c r="W5" s="114"/>
      <c r="X5" s="116"/>
      <c r="Y5" s="114"/>
      <c r="Z5" s="150"/>
      <c r="AA5" s="114"/>
      <c r="AB5" s="114"/>
      <c r="AC5" s="114"/>
      <c r="AD5" s="114"/>
      <c r="AH5" s="140" t="s">
        <v>113</v>
      </c>
      <c r="AI5" s="140" t="s">
        <v>1</v>
      </c>
    </row>
    <row r="6" spans="1:35" s="140" customFormat="1" ht="18" customHeight="1" x14ac:dyDescent="0.25">
      <c r="A6" s="123" t="s">
        <v>17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51">
        <f t="shared" si="0"/>
        <v>0</v>
      </c>
      <c r="M6" s="120"/>
      <c r="N6" s="117" t="e">
        <f t="shared" si="1"/>
        <v>#DIV/0!</v>
      </c>
      <c r="O6" s="152"/>
      <c r="P6" s="153"/>
      <c r="Q6" s="120"/>
      <c r="R6" s="120"/>
      <c r="S6" s="120"/>
      <c r="T6" s="120"/>
      <c r="U6" s="120"/>
      <c r="V6" s="120"/>
      <c r="W6" s="120"/>
      <c r="X6" s="154"/>
      <c r="Y6" s="154"/>
      <c r="Z6" s="155"/>
      <c r="AA6" s="120"/>
      <c r="AB6" s="120"/>
      <c r="AC6" s="120"/>
      <c r="AD6" s="120"/>
    </row>
    <row r="7" spans="1:35" s="140" customFormat="1" ht="18" customHeight="1" x14ac:dyDescent="0.25">
      <c r="A7" s="123" t="s">
        <v>18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23">
        <f t="shared" si="0"/>
        <v>0</v>
      </c>
      <c r="M7" s="114"/>
      <c r="N7" s="116" t="e">
        <f t="shared" si="1"/>
        <v>#DIV/0!</v>
      </c>
      <c r="O7" s="135"/>
      <c r="P7" s="149"/>
      <c r="Q7" s="114"/>
      <c r="R7" s="114"/>
      <c r="S7" s="114"/>
      <c r="T7" s="114"/>
      <c r="U7" s="114"/>
      <c r="V7" s="114"/>
      <c r="W7" s="114"/>
      <c r="X7" s="156"/>
      <c r="Y7" s="156"/>
      <c r="Z7" s="150"/>
      <c r="AA7" s="114"/>
      <c r="AB7" s="114"/>
      <c r="AC7" s="114"/>
      <c r="AD7" s="114"/>
    </row>
    <row r="8" spans="1:35" s="140" customFormat="1" ht="22.5" customHeight="1" x14ac:dyDescent="0.25">
      <c r="A8" s="122" t="s">
        <v>114</v>
      </c>
      <c r="B8" s="157"/>
      <c r="C8" s="114"/>
      <c r="D8" s="114"/>
      <c r="E8" s="114"/>
      <c r="F8" s="114"/>
      <c r="G8" s="114"/>
      <c r="H8" s="114"/>
      <c r="I8" s="114"/>
      <c r="J8" s="114"/>
      <c r="K8" s="114"/>
      <c r="L8" s="123">
        <f t="shared" si="0"/>
        <v>0</v>
      </c>
      <c r="M8" s="114"/>
      <c r="N8" s="116" t="e">
        <f t="shared" si="1"/>
        <v>#DIV/0!</v>
      </c>
      <c r="O8" s="135"/>
      <c r="P8" s="149"/>
      <c r="Q8" s="114"/>
      <c r="R8" s="114"/>
      <c r="S8" s="114"/>
      <c r="T8" s="114"/>
      <c r="U8" s="114"/>
      <c r="V8" s="114"/>
      <c r="W8" s="114"/>
      <c r="X8" s="156"/>
      <c r="Y8" s="156"/>
      <c r="Z8" s="150"/>
      <c r="AA8" s="114"/>
      <c r="AB8" s="114"/>
      <c r="AC8" s="114"/>
      <c r="AD8" s="114"/>
    </row>
    <row r="9" spans="1:35" s="140" customFormat="1" ht="18" customHeight="1" x14ac:dyDescent="0.25">
      <c r="A9" s="123" t="s">
        <v>20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23">
        <f t="shared" si="0"/>
        <v>0</v>
      </c>
      <c r="M9" s="114"/>
      <c r="N9" s="116" t="e">
        <f t="shared" si="1"/>
        <v>#DIV/0!</v>
      </c>
      <c r="O9" s="135"/>
      <c r="P9" s="149"/>
      <c r="Q9" s="114"/>
      <c r="R9" s="114"/>
      <c r="S9" s="114"/>
      <c r="T9" s="114"/>
      <c r="U9" s="114"/>
      <c r="V9" s="114"/>
      <c r="W9" s="114"/>
      <c r="X9" s="156"/>
      <c r="Y9" s="158"/>
      <c r="Z9" s="150"/>
      <c r="AA9" s="114"/>
      <c r="AB9" s="114"/>
      <c r="AC9" s="114"/>
      <c r="AD9" s="114"/>
    </row>
    <row r="10" spans="1:35" s="140" customFormat="1" ht="24.75" customHeight="1" x14ac:dyDescent="0.25">
      <c r="A10" s="159" t="s">
        <v>115</v>
      </c>
      <c r="B10" s="135">
        <f t="shared" ref="B10:L10" si="2">SUM(B5:B9)</f>
        <v>0</v>
      </c>
      <c r="C10" s="135">
        <f t="shared" si="2"/>
        <v>0</v>
      </c>
      <c r="D10" s="135">
        <f t="shared" si="2"/>
        <v>0</v>
      </c>
      <c r="E10" s="135">
        <f t="shared" si="2"/>
        <v>0</v>
      </c>
      <c r="F10" s="135">
        <f t="shared" si="2"/>
        <v>0</v>
      </c>
      <c r="G10" s="135"/>
      <c r="H10" s="135"/>
      <c r="I10" s="135"/>
      <c r="J10" s="135"/>
      <c r="K10" s="135"/>
      <c r="L10" s="135">
        <f t="shared" si="2"/>
        <v>0</v>
      </c>
      <c r="M10" s="135">
        <f>SUM(M5:M9)</f>
        <v>0</v>
      </c>
      <c r="N10" s="124" t="e">
        <f t="shared" ref="N10:N18" si="3">M10/L10*100</f>
        <v>#DIV/0!</v>
      </c>
      <c r="O10" s="135"/>
      <c r="P10" s="149">
        <f t="shared" ref="P10:W10" si="4">SUM(P5:P9)</f>
        <v>0</v>
      </c>
      <c r="Q10" s="135">
        <f t="shared" si="4"/>
        <v>0</v>
      </c>
      <c r="R10" s="135">
        <f t="shared" si="4"/>
        <v>0</v>
      </c>
      <c r="S10" s="135">
        <f t="shared" si="4"/>
        <v>0</v>
      </c>
      <c r="T10" s="135">
        <f t="shared" si="4"/>
        <v>0</v>
      </c>
      <c r="U10" s="135">
        <f t="shared" si="4"/>
        <v>0</v>
      </c>
      <c r="V10" s="135">
        <f t="shared" si="4"/>
        <v>0</v>
      </c>
      <c r="W10" s="135">
        <f t="shared" si="4"/>
        <v>0</v>
      </c>
      <c r="X10" s="135">
        <f>SUM(X5:X9)/5</f>
        <v>0</v>
      </c>
      <c r="Y10" s="135">
        <f>SUM(Y5:Y9)/5</f>
        <v>0</v>
      </c>
      <c r="Z10" s="150">
        <f>SUM(Z5:Z9)/5</f>
        <v>0</v>
      </c>
      <c r="AA10" s="135">
        <f>SUM(AA5:AA9)</f>
        <v>0</v>
      </c>
      <c r="AB10" s="135">
        <f>SUM(AB5:AB9)</f>
        <v>0</v>
      </c>
      <c r="AC10" s="135">
        <f>SUM(AC5:AC9)</f>
        <v>0</v>
      </c>
      <c r="AD10" s="135">
        <f>SUM(AD5:AD9)</f>
        <v>0</v>
      </c>
      <c r="AE10" s="160"/>
    </row>
    <row r="11" spans="1:35" s="140" customFormat="1" ht="18" customHeight="1" x14ac:dyDescent="0.25">
      <c r="A11" s="123" t="s">
        <v>22</v>
      </c>
      <c r="B11" s="161"/>
      <c r="C11" s="161"/>
      <c r="D11" s="161"/>
      <c r="E11" s="162"/>
      <c r="F11" s="161"/>
      <c r="G11" s="161"/>
      <c r="H11" s="161"/>
      <c r="I11" s="161"/>
      <c r="J11" s="161"/>
      <c r="K11" s="161"/>
      <c r="L11" s="163">
        <f>SUM(C11:K11)</f>
        <v>0</v>
      </c>
      <c r="M11" s="164"/>
      <c r="N11" s="165" t="e">
        <f t="shared" si="3"/>
        <v>#DIV/0!</v>
      </c>
      <c r="O11" s="166"/>
      <c r="P11" s="167"/>
      <c r="Q11" s="161"/>
      <c r="R11" s="161"/>
      <c r="S11" s="161"/>
      <c r="T11" s="161"/>
      <c r="U11" s="161"/>
      <c r="V11" s="161"/>
      <c r="W11" s="161"/>
      <c r="X11" s="168"/>
      <c r="Y11" s="169"/>
      <c r="Z11" s="161"/>
      <c r="AA11" s="161"/>
      <c r="AB11" s="161"/>
      <c r="AC11" s="161"/>
      <c r="AD11" s="170"/>
    </row>
    <row r="12" spans="1:35" s="140" customFormat="1" ht="18" customHeight="1" x14ac:dyDescent="0.25">
      <c r="A12" s="123" t="s">
        <v>23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23"/>
      <c r="M12" s="114"/>
      <c r="N12" s="116" t="e">
        <f t="shared" si="3"/>
        <v>#DIV/0!</v>
      </c>
      <c r="O12" s="124"/>
      <c r="P12" s="149"/>
      <c r="Q12" s="114"/>
      <c r="R12" s="114"/>
      <c r="S12" s="114"/>
      <c r="T12" s="114"/>
      <c r="U12" s="114"/>
      <c r="V12" s="114"/>
      <c r="W12" s="114"/>
      <c r="X12" s="116"/>
      <c r="Y12" s="156"/>
      <c r="Z12" s="116"/>
      <c r="AA12" s="114"/>
      <c r="AB12" s="114"/>
      <c r="AC12" s="114"/>
      <c r="AD12" s="114"/>
    </row>
    <row r="13" spans="1:35" s="140" customFormat="1" ht="18" customHeight="1" x14ac:dyDescent="0.25">
      <c r="A13" s="123" t="s">
        <v>24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23">
        <f t="shared" ref="L13:L15" si="5">SUM(B13:K13)</f>
        <v>0</v>
      </c>
      <c r="M13" s="114"/>
      <c r="N13" s="116" t="e">
        <f t="shared" si="3"/>
        <v>#DIV/0!</v>
      </c>
      <c r="O13" s="135"/>
      <c r="P13" s="149"/>
      <c r="Q13" s="114"/>
      <c r="R13" s="114"/>
      <c r="S13" s="114"/>
      <c r="T13" s="114"/>
      <c r="U13" s="114"/>
      <c r="V13" s="114"/>
      <c r="W13" s="114"/>
      <c r="X13" s="171"/>
      <c r="Y13" s="171"/>
      <c r="Z13" s="171"/>
      <c r="AA13" s="114"/>
      <c r="AB13" s="114"/>
      <c r="AC13" s="114"/>
      <c r="AD13" s="114"/>
    </row>
    <row r="14" spans="1:35" s="140" customFormat="1" ht="18" customHeight="1" x14ac:dyDescent="0.25">
      <c r="A14" s="123" t="s">
        <v>26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23">
        <f t="shared" si="5"/>
        <v>0</v>
      </c>
      <c r="M14" s="114"/>
      <c r="N14" s="116" t="e">
        <f t="shared" si="3"/>
        <v>#DIV/0!</v>
      </c>
      <c r="O14" s="135"/>
      <c r="P14" s="149"/>
      <c r="Q14" s="114"/>
      <c r="R14" s="114"/>
      <c r="S14" s="114"/>
      <c r="T14" s="114"/>
      <c r="U14" s="114"/>
      <c r="V14" s="114"/>
      <c r="W14" s="114"/>
      <c r="X14" s="156"/>
      <c r="Y14" s="156"/>
      <c r="Z14" s="156"/>
      <c r="AA14" s="114"/>
      <c r="AB14" s="114"/>
      <c r="AC14" s="114"/>
      <c r="AD14" s="114"/>
    </row>
    <row r="15" spans="1:35" s="140" customFormat="1" ht="25.5" customHeight="1" x14ac:dyDescent="0.25">
      <c r="A15" s="172" t="s">
        <v>25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23">
        <f t="shared" si="5"/>
        <v>0</v>
      </c>
      <c r="M15" s="114"/>
      <c r="N15" s="116" t="e">
        <f t="shared" si="3"/>
        <v>#DIV/0!</v>
      </c>
      <c r="O15" s="135"/>
      <c r="P15" s="149"/>
      <c r="Q15" s="114"/>
      <c r="R15" s="114"/>
      <c r="S15" s="114"/>
      <c r="T15" s="114"/>
      <c r="U15" s="114"/>
      <c r="V15" s="114"/>
      <c r="W15" s="114"/>
      <c r="X15" s="156"/>
      <c r="Y15" s="156"/>
      <c r="Z15" s="150"/>
      <c r="AA15" s="114"/>
      <c r="AB15" s="114"/>
      <c r="AC15" s="114"/>
      <c r="AD15" s="114"/>
    </row>
    <row r="16" spans="1:35" s="140" customFormat="1" ht="18" customHeight="1" x14ac:dyDescent="0.25">
      <c r="A16" s="123" t="s">
        <v>27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23">
        <f>SUM(C16:K16)</f>
        <v>0</v>
      </c>
      <c r="M16" s="114"/>
      <c r="N16" s="116" t="e">
        <f t="shared" si="3"/>
        <v>#DIV/0!</v>
      </c>
      <c r="O16" s="124"/>
      <c r="P16" s="149"/>
      <c r="Q16" s="114"/>
      <c r="R16" s="114"/>
      <c r="S16" s="114"/>
      <c r="T16" s="114"/>
      <c r="U16" s="114"/>
      <c r="V16" s="114"/>
      <c r="W16" s="114"/>
      <c r="X16" s="156"/>
      <c r="Y16" s="116"/>
      <c r="Z16" s="116"/>
      <c r="AA16" s="114"/>
      <c r="AB16" s="114"/>
      <c r="AC16" s="114"/>
      <c r="AD16" s="114"/>
    </row>
    <row r="17" spans="1:33" s="140" customFormat="1" ht="18" customHeight="1" x14ac:dyDescent="0.25">
      <c r="A17" s="159" t="s">
        <v>28</v>
      </c>
      <c r="B17" s="135">
        <f>SUM(B11:B16)</f>
        <v>0</v>
      </c>
      <c r="C17" s="135">
        <f>SUM(C11:C16)</f>
        <v>0</v>
      </c>
      <c r="D17" s="135">
        <f>SUM(D11:D16)</f>
        <v>0</v>
      </c>
      <c r="E17" s="135">
        <f>SUM(E11:E16)</f>
        <v>0</v>
      </c>
      <c r="F17" s="135">
        <f>SUM(F11:F16)</f>
        <v>0</v>
      </c>
      <c r="G17" s="135"/>
      <c r="H17" s="135"/>
      <c r="I17" s="135"/>
      <c r="J17" s="135"/>
      <c r="K17" s="135"/>
      <c r="L17" s="123">
        <f>SUM(B17:K17)</f>
        <v>0</v>
      </c>
      <c r="M17" s="123">
        <f>SUM(M11:M16)</f>
        <v>0</v>
      </c>
      <c r="N17" s="173" t="e">
        <f t="shared" si="3"/>
        <v>#DIV/0!</v>
      </c>
      <c r="O17" s="124"/>
      <c r="P17" s="123">
        <f t="shared" ref="P17:W17" si="6">SUM(P11:P16)</f>
        <v>0</v>
      </c>
      <c r="Q17" s="135">
        <f t="shared" si="6"/>
        <v>0</v>
      </c>
      <c r="R17" s="135">
        <f t="shared" si="6"/>
        <v>0</v>
      </c>
      <c r="S17" s="135">
        <f t="shared" si="6"/>
        <v>0</v>
      </c>
      <c r="T17" s="135">
        <f t="shared" si="6"/>
        <v>0</v>
      </c>
      <c r="U17" s="135">
        <f t="shared" si="6"/>
        <v>0</v>
      </c>
      <c r="V17" s="135">
        <f t="shared" si="6"/>
        <v>0</v>
      </c>
      <c r="W17" s="135">
        <f t="shared" si="6"/>
        <v>0</v>
      </c>
      <c r="X17" s="135">
        <f>SUM(X11:X16)/5</f>
        <v>0</v>
      </c>
      <c r="Y17" s="135">
        <f>SUM(Y11:Y16)/5</f>
        <v>0</v>
      </c>
      <c r="Z17" s="150">
        <f>SUM(Z11:Z16)/5</f>
        <v>0</v>
      </c>
      <c r="AA17" s="135">
        <f>SUM(AA11:AA16)</f>
        <v>0</v>
      </c>
      <c r="AB17" s="135">
        <f>SUM(AB11:AB16)</f>
        <v>0</v>
      </c>
      <c r="AC17" s="135">
        <f>SUM(AC11:AC16)</f>
        <v>0</v>
      </c>
      <c r="AD17" s="123">
        <f>AB17+AC17</f>
        <v>0</v>
      </c>
      <c r="AE17" s="160"/>
    </row>
    <row r="18" spans="1:33" s="140" customFormat="1" ht="18" customHeight="1" x14ac:dyDescent="0.25">
      <c r="A18" s="159" t="s">
        <v>116</v>
      </c>
      <c r="B18" s="135">
        <f>(B9+B16)</f>
        <v>0</v>
      </c>
      <c r="C18" s="135">
        <f t="shared" ref="C18:M18" si="7">(C10+C17)</f>
        <v>0</v>
      </c>
      <c r="D18" s="135">
        <f t="shared" si="7"/>
        <v>0</v>
      </c>
      <c r="E18" s="135">
        <f t="shared" si="7"/>
        <v>0</v>
      </c>
      <c r="F18" s="135">
        <f t="shared" si="7"/>
        <v>0</v>
      </c>
      <c r="G18" s="135"/>
      <c r="H18" s="135"/>
      <c r="I18" s="135"/>
      <c r="J18" s="135"/>
      <c r="K18" s="135"/>
      <c r="L18" s="135">
        <f t="shared" si="7"/>
        <v>0</v>
      </c>
      <c r="M18" s="135">
        <f t="shared" si="7"/>
        <v>0</v>
      </c>
      <c r="N18" s="173" t="e">
        <f t="shared" si="3"/>
        <v>#DIV/0!</v>
      </c>
      <c r="O18" s="135"/>
      <c r="P18" s="135">
        <f t="shared" ref="P18:W18" si="8">(P10+P17)</f>
        <v>0</v>
      </c>
      <c r="Q18" s="135">
        <f t="shared" si="8"/>
        <v>0</v>
      </c>
      <c r="R18" s="135">
        <f t="shared" si="8"/>
        <v>0</v>
      </c>
      <c r="S18" s="135">
        <f t="shared" si="8"/>
        <v>0</v>
      </c>
      <c r="T18" s="135">
        <f t="shared" si="8"/>
        <v>0</v>
      </c>
      <c r="U18" s="135">
        <f t="shared" si="8"/>
        <v>0</v>
      </c>
      <c r="V18" s="135">
        <f t="shared" si="8"/>
        <v>0</v>
      </c>
      <c r="W18" s="135">
        <f t="shared" si="8"/>
        <v>0</v>
      </c>
      <c r="X18" s="150"/>
      <c r="Y18" s="150"/>
      <c r="Z18" s="150"/>
      <c r="AA18" s="135">
        <f>(AA10+AA17)</f>
        <v>0</v>
      </c>
      <c r="AB18" s="135">
        <f>(AB10+AB17)</f>
        <v>0</v>
      </c>
      <c r="AC18" s="135">
        <f>(AC10+AC17)</f>
        <v>0</v>
      </c>
      <c r="AD18" s="135">
        <f>(AD10+AD17)</f>
        <v>0</v>
      </c>
      <c r="AE18" s="160"/>
    </row>
    <row r="19" spans="1:33" s="140" customFormat="1" ht="18" customHeight="1" x14ac:dyDescent="0.2">
      <c r="A19" s="819"/>
      <c r="B19" s="820"/>
      <c r="C19" s="820"/>
      <c r="D19" s="820"/>
      <c r="E19" s="820"/>
      <c r="F19" s="820"/>
      <c r="G19" s="820"/>
      <c r="H19" s="820"/>
      <c r="I19" s="820"/>
      <c r="J19" s="820"/>
      <c r="K19" s="820"/>
      <c r="L19" s="820"/>
      <c r="M19" s="820"/>
      <c r="N19" s="820"/>
      <c r="O19" s="820"/>
      <c r="P19" s="820"/>
      <c r="Q19" s="820"/>
      <c r="R19" s="820"/>
      <c r="S19" s="820"/>
      <c r="T19" s="820"/>
      <c r="U19" s="820"/>
      <c r="V19" s="820"/>
      <c r="W19" s="820"/>
      <c r="X19" s="820"/>
      <c r="Y19" s="820"/>
      <c r="Z19" s="820"/>
      <c r="AA19" s="820"/>
      <c r="AB19" s="820"/>
      <c r="AC19" s="820"/>
      <c r="AD19" s="820"/>
      <c r="AE19" s="160"/>
    </row>
    <row r="20" spans="1:33" s="140" customFormat="1" ht="18" customHeight="1" x14ac:dyDescent="0.2">
      <c r="A20" s="174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75"/>
      <c r="Y20" s="175"/>
      <c r="Z20" s="175"/>
      <c r="AA20" s="160"/>
      <c r="AB20" s="160"/>
      <c r="AC20" s="160"/>
      <c r="AD20" s="160"/>
      <c r="AE20" s="160"/>
    </row>
    <row r="21" spans="1:33" s="140" customFormat="1" ht="21.75" customHeight="1" x14ac:dyDescent="0.2">
      <c r="A21" s="174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37"/>
      <c r="M21" s="160"/>
      <c r="N21" s="176"/>
      <c r="O21" s="160"/>
      <c r="P21" s="160"/>
      <c r="Q21" s="160"/>
      <c r="R21" s="160"/>
      <c r="S21" s="160"/>
      <c r="T21" s="160"/>
      <c r="U21" s="160"/>
      <c r="V21" s="160"/>
      <c r="W21" s="160"/>
      <c r="X21" s="175"/>
      <c r="Y21" s="175"/>
      <c r="Z21" s="175"/>
      <c r="AA21" s="160"/>
      <c r="AB21" s="160"/>
      <c r="AC21" s="160"/>
      <c r="AD21" s="137"/>
      <c r="AE21" s="160"/>
    </row>
    <row r="22" spans="1:33" s="140" customFormat="1" ht="18" customHeight="1" x14ac:dyDescent="0.2">
      <c r="A22" s="177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37"/>
      <c r="M22" s="160"/>
      <c r="N22" s="176"/>
      <c r="O22" s="160"/>
      <c r="P22" s="160"/>
      <c r="Q22" s="160"/>
      <c r="R22" s="160"/>
      <c r="S22" s="160"/>
      <c r="T22" s="160"/>
      <c r="U22" s="160"/>
      <c r="V22" s="160"/>
      <c r="W22" s="160"/>
      <c r="X22" s="175"/>
      <c r="Y22" s="175"/>
      <c r="Z22" s="175"/>
      <c r="AA22" s="160"/>
      <c r="AB22" s="160"/>
      <c r="AC22" s="160"/>
      <c r="AD22" s="137"/>
      <c r="AE22" s="160"/>
      <c r="AF22" s="178"/>
    </row>
    <row r="23" spans="1:33" s="178" customFormat="1" ht="18" customHeight="1" x14ac:dyDescent="0.2">
      <c r="A23" s="177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37"/>
      <c r="M23" s="160"/>
      <c r="N23" s="176"/>
      <c r="O23" s="160"/>
      <c r="P23" s="160"/>
      <c r="Q23" s="160"/>
      <c r="R23" s="160"/>
      <c r="S23" s="160"/>
      <c r="T23" s="160"/>
      <c r="U23" s="160"/>
      <c r="V23" s="160"/>
      <c r="W23" s="160"/>
      <c r="X23" s="175"/>
      <c r="Y23" s="175"/>
      <c r="Z23" s="160"/>
      <c r="AA23" s="160"/>
      <c r="AB23" s="160"/>
      <c r="AC23" s="160"/>
      <c r="AD23" s="137"/>
      <c r="AE23" s="160"/>
      <c r="AG23" s="140"/>
    </row>
    <row r="24" spans="1:33" s="140" customFormat="1" ht="16.5" customHeight="1" x14ac:dyDescent="0.2">
      <c r="A24" s="179"/>
      <c r="L24" s="137"/>
      <c r="N24" s="176"/>
      <c r="AA24" s="137"/>
      <c r="AB24" s="137"/>
      <c r="AC24" s="137"/>
      <c r="AD24" s="137"/>
      <c r="AF24" s="178"/>
    </row>
    <row r="25" spans="1:33" ht="12.75" customHeight="1" x14ac:dyDescent="0.2">
      <c r="P25" t="s">
        <v>1</v>
      </c>
    </row>
    <row r="26" spans="1:33" ht="12.75" customHeight="1" x14ac:dyDescent="0.2">
      <c r="L26" t="s">
        <v>1</v>
      </c>
      <c r="X26" s="180"/>
    </row>
    <row r="33" spans="26:26" ht="12.75" customHeight="1" x14ac:dyDescent="0.2">
      <c r="Z33" s="89"/>
    </row>
  </sheetData>
  <mergeCells count="2">
    <mergeCell ref="AA2:AD2"/>
    <mergeCell ref="A19:AD19"/>
  </mergeCells>
  <pageMargins left="0.39370099999999991" right="0.39370099999999991" top="0.39370099999999991" bottom="0.59055100000000005" header="0.51181100000000002" footer="0.51181100000000002"/>
  <pageSetup paperSize="9" scale="90" orientation="landscape" horizontalDpi="120" verticalDpi="1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I29" sqref="I29"/>
    </sheetView>
  </sheetViews>
  <sheetFormatPr defaultRowHeight="12.75" customHeight="1" x14ac:dyDescent="0.2"/>
  <cols>
    <col min="1" max="1" width="21.42578125" customWidth="1"/>
    <col min="2" max="2" width="6.5703125" customWidth="1"/>
    <col min="3" max="3" width="9" customWidth="1"/>
    <col min="4" max="4" width="7.42578125" customWidth="1"/>
    <col min="5" max="5" width="6.5703125" customWidth="1"/>
    <col min="6" max="6" width="5.28515625" customWidth="1"/>
    <col min="7" max="7" width="5" customWidth="1"/>
    <col min="8" max="8" width="5.7109375" customWidth="1"/>
    <col min="9" max="9" width="6" customWidth="1"/>
    <col min="10" max="10" width="5.5703125" customWidth="1"/>
    <col min="11" max="11" width="7.5703125" customWidth="1"/>
    <col min="12" max="12" width="8.42578125" customWidth="1"/>
    <col min="13" max="13" width="8.7109375" customWidth="1"/>
    <col min="14" max="14" width="6.140625" customWidth="1"/>
    <col min="15" max="15" width="6.7109375" customWidth="1"/>
    <col min="16" max="16" width="8.7109375" customWidth="1"/>
    <col min="17" max="17" width="8.28515625" customWidth="1"/>
    <col min="18" max="18" width="6.140625" customWidth="1"/>
    <col min="19" max="19" width="9.28515625" customWidth="1"/>
  </cols>
  <sheetData>
    <row r="1" spans="1:20" ht="15.75" customHeight="1" x14ac:dyDescent="0.2">
      <c r="A1" s="101"/>
      <c r="B1" s="101" t="s">
        <v>117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ht="15.75" customHeight="1" x14ac:dyDescent="0.2">
      <c r="A2" s="101"/>
      <c r="B2" s="101" t="s">
        <v>118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13.5" customHeight="1" x14ac:dyDescent="0.2">
      <c r="A3" s="101"/>
      <c r="B3" s="101" t="s">
        <v>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1:20" s="43" customFormat="1" x14ac:dyDescent="0.2">
      <c r="A4" s="181" t="s">
        <v>1</v>
      </c>
      <c r="B4" s="182" t="s">
        <v>119</v>
      </c>
      <c r="C4" s="183"/>
      <c r="D4" s="183"/>
      <c r="E4" s="183"/>
      <c r="F4" s="184"/>
      <c r="G4" s="183"/>
      <c r="H4" s="183"/>
      <c r="I4" s="183"/>
      <c r="J4" s="183"/>
      <c r="K4" s="183"/>
      <c r="L4" s="183"/>
      <c r="M4" s="183"/>
      <c r="N4" s="183"/>
      <c r="O4" s="183"/>
      <c r="P4" s="185" t="s">
        <v>120</v>
      </c>
      <c r="Q4" s="186"/>
      <c r="R4" s="186"/>
      <c r="S4" s="187"/>
      <c r="T4" s="100"/>
    </row>
    <row r="5" spans="1:20" s="188" customFormat="1" ht="156" customHeight="1" x14ac:dyDescent="0.25">
      <c r="A5" s="189" t="s">
        <v>121</v>
      </c>
      <c r="B5" s="190" t="s">
        <v>122</v>
      </c>
      <c r="C5" s="191" t="s">
        <v>123</v>
      </c>
      <c r="D5" s="191" t="s">
        <v>124</v>
      </c>
      <c r="E5" s="191" t="s">
        <v>125</v>
      </c>
      <c r="F5" s="191" t="s">
        <v>126</v>
      </c>
      <c r="G5" s="192" t="s">
        <v>127</v>
      </c>
      <c r="H5" s="193" t="s">
        <v>128</v>
      </c>
      <c r="I5" s="193" t="s">
        <v>129</v>
      </c>
      <c r="J5" s="193" t="s">
        <v>130</v>
      </c>
      <c r="K5" s="193" t="s">
        <v>131</v>
      </c>
      <c r="L5" s="193" t="s">
        <v>132</v>
      </c>
      <c r="M5" s="193" t="s">
        <v>133</v>
      </c>
      <c r="N5" s="193" t="s">
        <v>134</v>
      </c>
      <c r="O5" s="194" t="s">
        <v>126</v>
      </c>
      <c r="P5" s="195" t="s">
        <v>135</v>
      </c>
      <c r="Q5" s="195" t="s">
        <v>136</v>
      </c>
      <c r="R5" s="196" t="s">
        <v>96</v>
      </c>
      <c r="S5" s="197" t="s">
        <v>137</v>
      </c>
      <c r="T5" s="198"/>
    </row>
    <row r="6" spans="1:20" ht="15.75" customHeight="1" x14ac:dyDescent="0.2">
      <c r="A6" s="199" t="s">
        <v>16</v>
      </c>
      <c r="B6" s="200"/>
      <c r="C6" s="201"/>
      <c r="D6" s="201"/>
      <c r="E6" s="201"/>
      <c r="F6" s="201"/>
      <c r="G6" s="202"/>
      <c r="H6" s="203"/>
      <c r="I6" s="203"/>
      <c r="J6" s="203"/>
      <c r="K6" s="203"/>
      <c r="L6" s="203"/>
      <c r="M6" s="203"/>
      <c r="N6" s="203"/>
      <c r="O6" s="204"/>
      <c r="P6" s="205"/>
      <c r="Q6" s="206"/>
      <c r="R6" s="207" t="e">
        <f t="shared" ref="R6:R14" si="0">Q6/P6*100</f>
        <v>#DIV/0!</v>
      </c>
      <c r="S6" s="200"/>
      <c r="T6" s="101"/>
    </row>
    <row r="7" spans="1:20" ht="15.75" customHeight="1" x14ac:dyDescent="0.2">
      <c r="A7" s="208" t="s">
        <v>17</v>
      </c>
      <c r="B7" s="209"/>
      <c r="C7" s="210"/>
      <c r="D7" s="210"/>
      <c r="E7" s="210"/>
      <c r="F7" s="210"/>
      <c r="G7" s="211"/>
      <c r="H7" s="212"/>
      <c r="I7" s="212"/>
      <c r="J7" s="212"/>
      <c r="K7" s="212"/>
      <c r="L7" s="212"/>
      <c r="M7" s="212"/>
      <c r="N7" s="212"/>
      <c r="O7" s="213"/>
      <c r="P7" s="211"/>
      <c r="Q7" s="213"/>
      <c r="R7" s="214" t="e">
        <f t="shared" si="0"/>
        <v>#DIV/0!</v>
      </c>
      <c r="S7" s="215"/>
      <c r="T7" s="101"/>
    </row>
    <row r="8" spans="1:20" ht="15.75" customHeight="1" x14ac:dyDescent="0.2">
      <c r="A8" s="208" t="s">
        <v>18</v>
      </c>
      <c r="B8" s="200"/>
      <c r="C8" s="201"/>
      <c r="D8" s="201"/>
      <c r="E8" s="201"/>
      <c r="F8" s="201"/>
      <c r="G8" s="216"/>
      <c r="H8" s="217"/>
      <c r="I8" s="217"/>
      <c r="J8" s="217"/>
      <c r="K8" s="217"/>
      <c r="L8" s="217"/>
      <c r="M8" s="217"/>
      <c r="N8" s="217"/>
      <c r="O8" s="218"/>
      <c r="P8" s="216"/>
      <c r="Q8" s="218"/>
      <c r="R8" s="219" t="e">
        <f t="shared" si="0"/>
        <v>#DIV/0!</v>
      </c>
      <c r="S8" s="220"/>
      <c r="T8" s="101"/>
    </row>
    <row r="9" spans="1:20" ht="15.75" customHeight="1" x14ac:dyDescent="0.2">
      <c r="A9" s="208" t="s">
        <v>19</v>
      </c>
      <c r="B9" s="200"/>
      <c r="C9" s="201"/>
      <c r="D9" s="201"/>
      <c r="E9" s="201"/>
      <c r="F9" s="201"/>
      <c r="G9" s="216"/>
      <c r="H9" s="217"/>
      <c r="I9" s="217"/>
      <c r="J9" s="217"/>
      <c r="K9" s="217"/>
      <c r="L9" s="217"/>
      <c r="M9" s="217"/>
      <c r="N9" s="217"/>
      <c r="O9" s="218"/>
      <c r="P9" s="216"/>
      <c r="Q9" s="218"/>
      <c r="R9" s="219" t="e">
        <f t="shared" si="0"/>
        <v>#DIV/0!</v>
      </c>
      <c r="S9" s="220"/>
      <c r="T9" s="101"/>
    </row>
    <row r="10" spans="1:20" ht="16.5" customHeight="1" x14ac:dyDescent="0.2">
      <c r="A10" s="221" t="s">
        <v>20</v>
      </c>
      <c r="B10" s="222"/>
      <c r="C10" s="223"/>
      <c r="D10" s="223"/>
      <c r="E10" s="223"/>
      <c r="F10" s="223"/>
      <c r="G10" s="224"/>
      <c r="H10" s="225"/>
      <c r="I10" s="225"/>
      <c r="J10" s="225"/>
      <c r="K10" s="225"/>
      <c r="L10" s="225"/>
      <c r="M10" s="225"/>
      <c r="N10" s="225"/>
      <c r="O10" s="226"/>
      <c r="P10" s="224"/>
      <c r="Q10" s="226"/>
      <c r="R10" s="207" t="e">
        <f t="shared" si="0"/>
        <v>#DIV/0!</v>
      </c>
      <c r="S10" s="227"/>
      <c r="T10" s="101"/>
    </row>
    <row r="11" spans="1:20" ht="32.25" customHeight="1" x14ac:dyDescent="0.2">
      <c r="A11" s="228" t="s">
        <v>138</v>
      </c>
      <c r="B11" s="229">
        <f>SUM(B6:B10)</f>
        <v>0</v>
      </c>
      <c r="C11" s="229">
        <f t="shared" ref="C11:O11" si="1">SUM(C6:C10)</f>
        <v>0</v>
      </c>
      <c r="D11" s="229">
        <f t="shared" si="1"/>
        <v>0</v>
      </c>
      <c r="E11" s="229">
        <f t="shared" si="1"/>
        <v>0</v>
      </c>
      <c r="F11" s="229">
        <f t="shared" si="1"/>
        <v>0</v>
      </c>
      <c r="G11" s="229">
        <f t="shared" si="1"/>
        <v>0</v>
      </c>
      <c r="H11" s="229">
        <f t="shared" si="1"/>
        <v>0</v>
      </c>
      <c r="I11" s="229">
        <f t="shared" si="1"/>
        <v>0</v>
      </c>
      <c r="J11" s="229">
        <f t="shared" si="1"/>
        <v>0</v>
      </c>
      <c r="K11" s="229">
        <f t="shared" si="1"/>
        <v>0</v>
      </c>
      <c r="L11" s="229">
        <f t="shared" si="1"/>
        <v>0</v>
      </c>
      <c r="M11" s="229">
        <f t="shared" si="1"/>
        <v>0</v>
      </c>
      <c r="N11" s="229">
        <f t="shared" si="1"/>
        <v>0</v>
      </c>
      <c r="O11" s="230">
        <f t="shared" si="1"/>
        <v>0</v>
      </c>
      <c r="P11" s="230">
        <f>SUM(P6:P10)</f>
        <v>0</v>
      </c>
      <c r="Q11" s="230">
        <f>SUM(Q6:Q10)</f>
        <v>0</v>
      </c>
      <c r="R11" s="231" t="e">
        <f t="shared" si="0"/>
        <v>#DIV/0!</v>
      </c>
      <c r="S11" s="229">
        <f>SUM(S6:S10)</f>
        <v>0</v>
      </c>
      <c r="T11" s="101"/>
    </row>
    <row r="12" spans="1:20" ht="15.75" customHeight="1" x14ac:dyDescent="0.2">
      <c r="A12" s="199" t="s">
        <v>22</v>
      </c>
      <c r="B12" s="232"/>
      <c r="C12" s="233"/>
      <c r="D12" s="233"/>
      <c r="E12" s="233"/>
      <c r="F12" s="233"/>
      <c r="G12" s="234"/>
      <c r="H12" s="235"/>
      <c r="I12" s="235"/>
      <c r="J12" s="235"/>
      <c r="K12" s="235"/>
      <c r="L12" s="235"/>
      <c r="M12" s="235"/>
      <c r="N12" s="235"/>
      <c r="O12" s="236"/>
      <c r="P12" s="237"/>
      <c r="Q12" s="238"/>
      <c r="R12" s="207" t="e">
        <f t="shared" si="0"/>
        <v>#DIV/0!</v>
      </c>
      <c r="S12" s="239"/>
      <c r="T12" s="101"/>
    </row>
    <row r="13" spans="1:20" ht="15.75" customHeight="1" x14ac:dyDescent="0.2">
      <c r="A13" s="208" t="s">
        <v>23</v>
      </c>
      <c r="B13" s="200"/>
      <c r="C13" s="201"/>
      <c r="D13" s="201"/>
      <c r="E13" s="201"/>
      <c r="F13" s="201"/>
      <c r="G13" s="216"/>
      <c r="H13" s="217"/>
      <c r="I13" s="217"/>
      <c r="J13" s="217"/>
      <c r="K13" s="217"/>
      <c r="L13" s="217"/>
      <c r="M13" s="217"/>
      <c r="N13" s="217"/>
      <c r="O13" s="240"/>
      <c r="P13" s="216"/>
      <c r="Q13" s="218"/>
      <c r="R13" s="207" t="e">
        <f t="shared" si="0"/>
        <v>#DIV/0!</v>
      </c>
      <c r="S13" s="220"/>
      <c r="T13" s="101"/>
    </row>
    <row r="14" spans="1:20" ht="15.75" customHeight="1" x14ac:dyDescent="0.2">
      <c r="A14" s="221" t="s">
        <v>24</v>
      </c>
      <c r="B14" s="222"/>
      <c r="C14" s="223"/>
      <c r="D14" s="223"/>
      <c r="E14" s="223"/>
      <c r="F14" s="223"/>
      <c r="G14" s="224"/>
      <c r="H14" s="225"/>
      <c r="I14" s="225"/>
      <c r="J14" s="225"/>
      <c r="K14" s="225"/>
      <c r="L14" s="225"/>
      <c r="M14" s="225"/>
      <c r="N14" s="225"/>
      <c r="O14" s="241"/>
      <c r="P14" s="224"/>
      <c r="Q14" s="226"/>
      <c r="R14" s="242" t="e">
        <f t="shared" si="0"/>
        <v>#DIV/0!</v>
      </c>
      <c r="S14" s="227"/>
      <c r="T14" s="101"/>
    </row>
    <row r="15" spans="1:20" ht="15.75" customHeight="1" x14ac:dyDescent="0.2">
      <c r="A15" s="243" t="s">
        <v>26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44" t="e">
        <f t="shared" ref="R15:R19" si="2">Q15/P15*100</f>
        <v>#DIV/0!</v>
      </c>
      <c r="S15" s="217"/>
      <c r="T15" s="101"/>
    </row>
    <row r="16" spans="1:20" ht="15.75" customHeight="1" x14ac:dyDescent="0.2">
      <c r="A16" s="243" t="s">
        <v>25</v>
      </c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45"/>
      <c r="Q16" s="245"/>
      <c r="R16" s="244" t="e">
        <f t="shared" si="2"/>
        <v>#DIV/0!</v>
      </c>
      <c r="S16" s="245"/>
      <c r="T16" s="101"/>
    </row>
    <row r="17" spans="1:22" ht="16.5" customHeight="1" x14ac:dyDescent="0.2">
      <c r="A17" s="221" t="s">
        <v>27</v>
      </c>
      <c r="B17" s="222"/>
      <c r="C17" s="223"/>
      <c r="D17" s="223"/>
      <c r="E17" s="223"/>
      <c r="F17" s="223"/>
      <c r="G17" s="224"/>
      <c r="H17" s="225"/>
      <c r="I17" s="225"/>
      <c r="J17" s="225"/>
      <c r="K17" s="225"/>
      <c r="L17" s="225"/>
      <c r="M17" s="225"/>
      <c r="N17" s="225"/>
      <c r="O17" s="241"/>
      <c r="P17" s="224"/>
      <c r="Q17" s="226"/>
      <c r="R17" s="242" t="e">
        <f t="shared" si="2"/>
        <v>#DIV/0!</v>
      </c>
      <c r="S17" s="227"/>
      <c r="T17" s="101"/>
    </row>
    <row r="18" spans="1:22" ht="16.5" customHeight="1" x14ac:dyDescent="0.2">
      <c r="A18" s="246" t="s">
        <v>139</v>
      </c>
      <c r="B18" s="247">
        <f t="shared" ref="B18:Q18" si="3">SUM(B12:B17)</f>
        <v>0</v>
      </c>
      <c r="C18" s="247">
        <f t="shared" si="3"/>
        <v>0</v>
      </c>
      <c r="D18" s="247">
        <f t="shared" si="3"/>
        <v>0</v>
      </c>
      <c r="E18" s="247">
        <f t="shared" si="3"/>
        <v>0</v>
      </c>
      <c r="F18" s="247">
        <f t="shared" si="3"/>
        <v>0</v>
      </c>
      <c r="G18" s="247">
        <f t="shared" si="3"/>
        <v>0</v>
      </c>
      <c r="H18" s="247">
        <f t="shared" si="3"/>
        <v>0</v>
      </c>
      <c r="I18" s="247">
        <f t="shared" si="3"/>
        <v>0</v>
      </c>
      <c r="J18" s="247">
        <f t="shared" si="3"/>
        <v>0</v>
      </c>
      <c r="K18" s="247">
        <f t="shared" si="3"/>
        <v>0</v>
      </c>
      <c r="L18" s="247">
        <f t="shared" si="3"/>
        <v>0</v>
      </c>
      <c r="M18" s="247">
        <f t="shared" si="3"/>
        <v>0</v>
      </c>
      <c r="N18" s="247">
        <f t="shared" si="3"/>
        <v>0</v>
      </c>
      <c r="O18" s="247">
        <f t="shared" si="3"/>
        <v>0</v>
      </c>
      <c r="P18" s="247">
        <f t="shared" si="3"/>
        <v>0</v>
      </c>
      <c r="Q18" s="247">
        <f t="shared" si="3"/>
        <v>0</v>
      </c>
      <c r="R18" s="248" t="e">
        <f t="shared" si="2"/>
        <v>#DIV/0!</v>
      </c>
      <c r="S18" s="249">
        <f>SUM(S12:S17)</f>
        <v>0</v>
      </c>
      <c r="T18" s="101"/>
    </row>
    <row r="19" spans="1:22" ht="16.5" customHeight="1" x14ac:dyDescent="0.2">
      <c r="A19" s="250" t="s">
        <v>116</v>
      </c>
      <c r="B19" s="251">
        <f t="shared" ref="B19:Q19" si="4">(B11+B18)</f>
        <v>0</v>
      </c>
      <c r="C19" s="251">
        <f t="shared" si="4"/>
        <v>0</v>
      </c>
      <c r="D19" s="251">
        <f t="shared" si="4"/>
        <v>0</v>
      </c>
      <c r="E19" s="251">
        <f t="shared" si="4"/>
        <v>0</v>
      </c>
      <c r="F19" s="251">
        <f t="shared" si="4"/>
        <v>0</v>
      </c>
      <c r="G19" s="251">
        <f t="shared" si="4"/>
        <v>0</v>
      </c>
      <c r="H19" s="251">
        <f t="shared" si="4"/>
        <v>0</v>
      </c>
      <c r="I19" s="251">
        <f t="shared" si="4"/>
        <v>0</v>
      </c>
      <c r="J19" s="251">
        <f t="shared" si="4"/>
        <v>0</v>
      </c>
      <c r="K19" s="251">
        <f t="shared" si="4"/>
        <v>0</v>
      </c>
      <c r="L19" s="251">
        <f t="shared" si="4"/>
        <v>0</v>
      </c>
      <c r="M19" s="251">
        <f t="shared" si="4"/>
        <v>0</v>
      </c>
      <c r="N19" s="251">
        <f t="shared" si="4"/>
        <v>0</v>
      </c>
      <c r="O19" s="251">
        <f t="shared" si="4"/>
        <v>0</v>
      </c>
      <c r="P19" s="251">
        <f t="shared" si="4"/>
        <v>0</v>
      </c>
      <c r="Q19" s="251">
        <f t="shared" si="4"/>
        <v>0</v>
      </c>
      <c r="R19" s="252" t="e">
        <f t="shared" si="2"/>
        <v>#DIV/0!</v>
      </c>
      <c r="S19" s="253">
        <f>(S11+S18)</f>
        <v>0</v>
      </c>
      <c r="T19" s="101"/>
    </row>
    <row r="20" spans="1:22" ht="16.5" customHeight="1" x14ac:dyDescent="0.2">
      <c r="A20" s="254"/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6"/>
      <c r="T20" s="101"/>
    </row>
    <row r="21" spans="1:22" ht="20.25" customHeight="1" x14ac:dyDescent="0.2">
      <c r="A21" s="257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101"/>
    </row>
    <row r="22" spans="1:22" ht="15.75" customHeight="1" x14ac:dyDescent="0.2">
      <c r="A22" s="243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44"/>
      <c r="S22" s="217"/>
      <c r="T22" s="101"/>
    </row>
    <row r="23" spans="1:22" ht="15.75" customHeight="1" x14ac:dyDescent="0.2">
      <c r="A23" s="259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44"/>
      <c r="S23" s="217"/>
      <c r="T23" s="101"/>
    </row>
    <row r="24" spans="1:22" ht="15.75" customHeight="1" x14ac:dyDescent="0.2">
      <c r="A24" s="260"/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2"/>
      <c r="R24" s="263"/>
      <c r="S24" s="262"/>
      <c r="T24" s="101"/>
    </row>
    <row r="25" spans="1:22" ht="15.75" customHeight="1" x14ac:dyDescent="0.2">
      <c r="A25" s="259"/>
      <c r="B25" s="264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44"/>
      <c r="S25" s="265"/>
    </row>
    <row r="26" spans="1:22" ht="15" customHeight="1" x14ac:dyDescent="0.2">
      <c r="A26" s="266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</row>
    <row r="27" spans="1:22" ht="15" customHeight="1" x14ac:dyDescent="0.2">
      <c r="A27" s="266"/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</row>
    <row r="28" spans="1:22" ht="15.75" customHeight="1" x14ac:dyDescent="0.25">
      <c r="A28" s="188"/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</row>
    <row r="29" spans="1:22" ht="15" customHeight="1" x14ac:dyDescent="0.2">
      <c r="A29" s="266"/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</row>
    <row r="30" spans="1:22" ht="15" customHeight="1" x14ac:dyDescent="0.2">
      <c r="A30" s="266"/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</row>
    <row r="31" spans="1:22" ht="15" customHeight="1" x14ac:dyDescent="0.2">
      <c r="A31" s="266"/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V31" s="35"/>
    </row>
    <row r="32" spans="1:22" ht="12.75" customHeight="1" x14ac:dyDescent="0.2">
      <c r="R32" s="35"/>
    </row>
    <row r="33" spans="3:3" ht="12.75" customHeight="1" x14ac:dyDescent="0.2">
      <c r="C33" s="19"/>
    </row>
  </sheetData>
  <pageMargins left="0.59055100000000005" right="0.59055100000000005" top="0.59055100000000005" bottom="0.59055100000000005" header="0.51181100000000002" footer="0.51181100000000002"/>
  <pageSetup paperSize="9" scale="9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workbookViewId="0">
      <selection activeCell="R13" sqref="R13"/>
    </sheetView>
  </sheetViews>
  <sheetFormatPr defaultRowHeight="12.75" customHeight="1" x14ac:dyDescent="0.2"/>
  <cols>
    <col min="1" max="1" width="5.28515625" customWidth="1"/>
    <col min="2" max="2" width="23" customWidth="1"/>
    <col min="3" max="3" width="7" customWidth="1"/>
    <col min="4" max="5" width="6.5703125" customWidth="1"/>
    <col min="6" max="6" width="6.140625" customWidth="1"/>
    <col min="7" max="8" width="7.140625" customWidth="1"/>
    <col min="9" max="9" width="8.140625" customWidth="1"/>
    <col min="10" max="10" width="9.42578125" customWidth="1"/>
    <col min="11" max="11" width="8.140625" customWidth="1"/>
    <col min="12" max="12" width="5.85546875" customWidth="1"/>
    <col min="13" max="13" width="5" customWidth="1"/>
    <col min="14" max="14" width="6.5703125" customWidth="1"/>
    <col min="15" max="15" width="6.7109375" customWidth="1"/>
    <col min="16" max="16" width="6.42578125" customWidth="1"/>
    <col min="17" max="17" width="7.28515625" customWidth="1"/>
    <col min="18" max="18" width="7.85546875" customWidth="1"/>
    <col min="19" max="19" width="5.5703125" customWidth="1"/>
    <col min="20" max="20" width="9" customWidth="1"/>
    <col min="22" max="22" width="6.85546875" customWidth="1"/>
    <col min="23" max="23" width="15.28515625" customWidth="1"/>
  </cols>
  <sheetData>
    <row r="1" spans="1:22" ht="15.75" customHeight="1" x14ac:dyDescent="0.25">
      <c r="A1" s="102"/>
      <c r="B1" s="102"/>
      <c r="C1" s="198" t="s">
        <v>140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V1" t="s">
        <v>1</v>
      </c>
    </row>
    <row r="2" spans="1:22" ht="16.5" customHeight="1" x14ac:dyDescent="0.25">
      <c r="A2" s="102"/>
      <c r="B2" s="102"/>
      <c r="C2" s="102"/>
      <c r="D2" s="102"/>
      <c r="E2" s="102"/>
      <c r="F2" s="102"/>
      <c r="G2" s="198" t="s">
        <v>141</v>
      </c>
      <c r="H2" s="198"/>
      <c r="I2" s="100"/>
      <c r="J2" s="102"/>
      <c r="K2" s="102"/>
      <c r="L2" s="102"/>
      <c r="M2" s="102"/>
      <c r="N2" s="102"/>
      <c r="O2" s="102"/>
      <c r="P2" s="102"/>
      <c r="Q2" s="102"/>
      <c r="R2" s="102"/>
    </row>
    <row r="3" spans="1:22" ht="16.5" customHeight="1" x14ac:dyDescent="0.25">
      <c r="A3" s="267"/>
      <c r="B3" s="268" t="s">
        <v>142</v>
      </c>
      <c r="C3" s="269" t="s">
        <v>143</v>
      </c>
      <c r="D3" s="270"/>
      <c r="E3" s="270"/>
      <c r="F3" s="270"/>
      <c r="G3" s="270"/>
      <c r="H3" s="270"/>
      <c r="I3" s="270"/>
      <c r="J3" s="271"/>
      <c r="K3" s="272"/>
      <c r="L3" s="273" t="s">
        <v>144</v>
      </c>
      <c r="M3" s="270"/>
      <c r="N3" s="270"/>
      <c r="O3" s="270"/>
      <c r="P3" s="270"/>
      <c r="Q3" s="274"/>
      <c r="R3" s="187"/>
    </row>
    <row r="4" spans="1:22" ht="171" customHeight="1" x14ac:dyDescent="0.25">
      <c r="A4" s="275" t="s">
        <v>145</v>
      </c>
      <c r="B4" s="276"/>
      <c r="C4" s="277" t="s">
        <v>146</v>
      </c>
      <c r="D4" s="277" t="s">
        <v>147</v>
      </c>
      <c r="E4" s="277" t="s">
        <v>148</v>
      </c>
      <c r="F4" s="277" t="s">
        <v>149</v>
      </c>
      <c r="G4" s="277" t="s">
        <v>150</v>
      </c>
      <c r="H4" s="277" t="s">
        <v>151</v>
      </c>
      <c r="I4" s="277" t="s">
        <v>152</v>
      </c>
      <c r="J4" s="278" t="s">
        <v>153</v>
      </c>
      <c r="K4" s="279" t="s">
        <v>154</v>
      </c>
      <c r="L4" s="280" t="s">
        <v>155</v>
      </c>
      <c r="M4" s="281" t="s">
        <v>156</v>
      </c>
      <c r="N4" s="281" t="s">
        <v>157</v>
      </c>
      <c r="O4" s="281" t="s">
        <v>158</v>
      </c>
      <c r="P4" s="281" t="s">
        <v>159</v>
      </c>
      <c r="Q4" s="282" t="s">
        <v>153</v>
      </c>
      <c r="R4" s="283" t="s">
        <v>160</v>
      </c>
      <c r="S4" s="284"/>
      <c r="V4" t="s">
        <v>1</v>
      </c>
    </row>
    <row r="5" spans="1:22" ht="19.5" customHeight="1" x14ac:dyDescent="0.25">
      <c r="A5" s="285">
        <v>1</v>
      </c>
      <c r="B5" s="286" t="s">
        <v>16</v>
      </c>
      <c r="C5" s="287"/>
      <c r="D5" s="287"/>
      <c r="E5" s="287"/>
      <c r="F5" s="287"/>
      <c r="G5" s="287"/>
      <c r="H5" s="287"/>
      <c r="I5" s="287"/>
      <c r="J5" s="288">
        <f t="shared" ref="J5:J17" si="0">C5+D5+E5+F5+G5+H5+I5</f>
        <v>0</v>
      </c>
      <c r="K5" s="289"/>
      <c r="L5" s="290"/>
      <c r="M5" s="287"/>
      <c r="N5" s="287"/>
      <c r="O5" s="287"/>
      <c r="P5" s="287"/>
      <c r="Q5" s="291">
        <f t="shared" ref="Q5:Q10" si="1">L5+M5+N5+O5+P5</f>
        <v>0</v>
      </c>
      <c r="R5" s="292"/>
    </row>
    <row r="6" spans="1:22" ht="17.25" customHeight="1" x14ac:dyDescent="0.25">
      <c r="A6" s="285">
        <v>2</v>
      </c>
      <c r="B6" s="286" t="s">
        <v>17</v>
      </c>
      <c r="C6" s="293"/>
      <c r="D6" s="293"/>
      <c r="E6" s="293"/>
      <c r="F6" s="293"/>
      <c r="G6" s="293"/>
      <c r="H6" s="293"/>
      <c r="I6" s="293"/>
      <c r="J6" s="288">
        <f t="shared" si="0"/>
        <v>0</v>
      </c>
      <c r="K6" s="294"/>
      <c r="L6" s="295"/>
      <c r="M6" s="293"/>
      <c r="N6" s="293"/>
      <c r="O6" s="293"/>
      <c r="P6" s="293"/>
      <c r="Q6" s="296">
        <f t="shared" si="1"/>
        <v>0</v>
      </c>
      <c r="R6" s="297"/>
      <c r="S6" s="298"/>
    </row>
    <row r="7" spans="1:22" ht="16.5" customHeight="1" x14ac:dyDescent="0.25">
      <c r="A7" s="285">
        <v>3</v>
      </c>
      <c r="B7" s="286" t="s">
        <v>18</v>
      </c>
      <c r="C7" s="287"/>
      <c r="D7" s="287"/>
      <c r="E7" s="287"/>
      <c r="F7" s="287"/>
      <c r="G7" s="287"/>
      <c r="H7" s="287"/>
      <c r="I7" s="287"/>
      <c r="J7" s="288">
        <f t="shared" si="0"/>
        <v>0</v>
      </c>
      <c r="K7" s="289"/>
      <c r="L7" s="290"/>
      <c r="M7" s="287"/>
      <c r="N7" s="287"/>
      <c r="O7" s="287"/>
      <c r="P7" s="287"/>
      <c r="Q7" s="299">
        <f t="shared" si="1"/>
        <v>0</v>
      </c>
      <c r="R7" s="300"/>
    </row>
    <row r="8" spans="1:22" ht="16.5" customHeight="1" x14ac:dyDescent="0.25">
      <c r="A8" s="285">
        <v>4</v>
      </c>
      <c r="B8" s="286" t="s">
        <v>19</v>
      </c>
      <c r="C8" s="287"/>
      <c r="D8" s="287"/>
      <c r="E8" s="287"/>
      <c r="F8" s="287"/>
      <c r="G8" s="287"/>
      <c r="H8" s="287"/>
      <c r="I8" s="287"/>
      <c r="J8" s="288">
        <f t="shared" si="0"/>
        <v>0</v>
      </c>
      <c r="K8" s="289"/>
      <c r="L8" s="290"/>
      <c r="M8" s="287"/>
      <c r="N8" s="287"/>
      <c r="O8" s="287"/>
      <c r="P8" s="287"/>
      <c r="Q8" s="299">
        <f t="shared" si="1"/>
        <v>0</v>
      </c>
      <c r="R8" s="300"/>
      <c r="S8" s="298"/>
    </row>
    <row r="9" spans="1:22" ht="19.5" customHeight="1" x14ac:dyDescent="0.25">
      <c r="A9" s="301">
        <v>5</v>
      </c>
      <c r="B9" s="302" t="s">
        <v>20</v>
      </c>
      <c r="C9" s="303"/>
      <c r="D9" s="303"/>
      <c r="E9" s="303"/>
      <c r="F9" s="303"/>
      <c r="G9" s="303"/>
      <c r="H9" s="303"/>
      <c r="I9" s="303"/>
      <c r="J9" s="288">
        <f t="shared" si="0"/>
        <v>0</v>
      </c>
      <c r="K9" s="304"/>
      <c r="L9" s="305"/>
      <c r="M9" s="303"/>
      <c r="N9" s="303"/>
      <c r="O9" s="303"/>
      <c r="P9" s="303"/>
      <c r="Q9" s="306">
        <f t="shared" si="1"/>
        <v>0</v>
      </c>
      <c r="R9" s="300"/>
    </row>
    <row r="10" spans="1:22" ht="31.5" customHeight="1" x14ac:dyDescent="0.25">
      <c r="A10" s="307"/>
      <c r="B10" s="308" t="s">
        <v>138</v>
      </c>
      <c r="C10" s="309">
        <f>SUM(C5:C9)</f>
        <v>0</v>
      </c>
      <c r="D10" s="309">
        <f t="shared" ref="D10:P10" si="2">SUM(D5:D9)</f>
        <v>0</v>
      </c>
      <c r="E10" s="309">
        <f t="shared" si="2"/>
        <v>0</v>
      </c>
      <c r="F10" s="309">
        <f t="shared" si="2"/>
        <v>0</v>
      </c>
      <c r="G10" s="309">
        <f t="shared" si="2"/>
        <v>0</v>
      </c>
      <c r="H10" s="309">
        <f t="shared" si="2"/>
        <v>0</v>
      </c>
      <c r="I10" s="309">
        <f t="shared" si="2"/>
        <v>0</v>
      </c>
      <c r="J10" s="288">
        <f t="shared" si="2"/>
        <v>0</v>
      </c>
      <c r="K10" s="310">
        <f t="shared" si="2"/>
        <v>0</v>
      </c>
      <c r="L10" s="311">
        <f t="shared" si="2"/>
        <v>0</v>
      </c>
      <c r="M10" s="309">
        <f t="shared" si="2"/>
        <v>0</v>
      </c>
      <c r="N10" s="309">
        <f t="shared" si="2"/>
        <v>0</v>
      </c>
      <c r="O10" s="309">
        <f t="shared" si="2"/>
        <v>0</v>
      </c>
      <c r="P10" s="309">
        <f t="shared" si="2"/>
        <v>0</v>
      </c>
      <c r="Q10" s="291">
        <f t="shared" si="1"/>
        <v>0</v>
      </c>
      <c r="R10" s="286">
        <f>SUM(R5:R9)</f>
        <v>0</v>
      </c>
      <c r="S10" s="298"/>
    </row>
    <row r="11" spans="1:22" ht="21" customHeight="1" x14ac:dyDescent="0.25">
      <c r="A11" s="285">
        <v>6</v>
      </c>
      <c r="B11" s="286" t="s">
        <v>22</v>
      </c>
      <c r="C11" s="312"/>
      <c r="D11" s="312"/>
      <c r="E11" s="312"/>
      <c r="F11" s="312"/>
      <c r="G11" s="312"/>
      <c r="H11" s="312"/>
      <c r="I11" s="312"/>
      <c r="J11" s="288">
        <f t="shared" si="0"/>
        <v>0</v>
      </c>
      <c r="K11" s="313"/>
      <c r="L11" s="314"/>
      <c r="M11" s="315"/>
      <c r="N11" s="315"/>
      <c r="O11" s="315"/>
      <c r="P11" s="315"/>
      <c r="Q11" s="316">
        <f t="shared" ref="Q11:Q17" si="3">SUM(L11:P11)</f>
        <v>0</v>
      </c>
      <c r="R11" s="317"/>
      <c r="S11" s="298"/>
    </row>
    <row r="12" spans="1:22" ht="21" customHeight="1" x14ac:dyDescent="0.25">
      <c r="A12" s="285">
        <v>7</v>
      </c>
      <c r="B12" s="286" t="s">
        <v>23</v>
      </c>
      <c r="C12" s="287"/>
      <c r="D12" s="287"/>
      <c r="E12" s="287"/>
      <c r="F12" s="287"/>
      <c r="G12" s="287"/>
      <c r="H12" s="287"/>
      <c r="I12" s="287"/>
      <c r="J12" s="288">
        <f t="shared" si="0"/>
        <v>0</v>
      </c>
      <c r="K12" s="289"/>
      <c r="L12" s="290"/>
      <c r="M12" s="287"/>
      <c r="N12" s="287"/>
      <c r="O12" s="287"/>
      <c r="P12" s="287"/>
      <c r="Q12" s="299">
        <f t="shared" si="3"/>
        <v>0</v>
      </c>
      <c r="R12" s="300"/>
      <c r="S12" s="298"/>
    </row>
    <row r="13" spans="1:22" ht="18.75" customHeight="1" x14ac:dyDescent="0.25">
      <c r="A13" s="285">
        <v>8</v>
      </c>
      <c r="B13" s="286" t="s">
        <v>24</v>
      </c>
      <c r="C13" s="303"/>
      <c r="D13" s="303"/>
      <c r="E13" s="303"/>
      <c r="F13" s="303"/>
      <c r="G13" s="303"/>
      <c r="H13" s="303"/>
      <c r="I13" s="303"/>
      <c r="J13" s="318">
        <f t="shared" si="0"/>
        <v>0</v>
      </c>
      <c r="K13" s="304"/>
      <c r="L13" s="305"/>
      <c r="M13" s="303"/>
      <c r="N13" s="303"/>
      <c r="O13" s="303"/>
      <c r="P13" s="303"/>
      <c r="Q13" s="306">
        <f t="shared" si="3"/>
        <v>0</v>
      </c>
      <c r="R13" s="319"/>
      <c r="S13" s="298"/>
    </row>
    <row r="14" spans="1:22" ht="18.75" customHeight="1" x14ac:dyDescent="0.25">
      <c r="A14" s="285"/>
      <c r="B14" s="286" t="s">
        <v>26</v>
      </c>
      <c r="C14" s="287"/>
      <c r="D14" s="287"/>
      <c r="E14" s="287"/>
      <c r="F14" s="287"/>
      <c r="G14" s="287"/>
      <c r="H14" s="287"/>
      <c r="I14" s="287"/>
      <c r="J14" s="288">
        <f t="shared" si="0"/>
        <v>0</v>
      </c>
      <c r="K14" s="320"/>
      <c r="L14" s="287"/>
      <c r="M14" s="287"/>
      <c r="N14" s="287"/>
      <c r="O14" s="287"/>
      <c r="P14" s="287"/>
      <c r="Q14" s="321">
        <f t="shared" si="3"/>
        <v>0</v>
      </c>
      <c r="R14" s="300"/>
      <c r="S14" s="298"/>
    </row>
    <row r="15" spans="1:22" ht="19.5" customHeight="1" x14ac:dyDescent="0.25">
      <c r="A15" s="285"/>
      <c r="B15" s="286" t="s">
        <v>25</v>
      </c>
      <c r="C15" s="312"/>
      <c r="D15" s="312"/>
      <c r="E15" s="312"/>
      <c r="F15" s="312"/>
      <c r="G15" s="312"/>
      <c r="H15" s="312"/>
      <c r="I15" s="312"/>
      <c r="J15" s="288">
        <f t="shared" si="0"/>
        <v>0</v>
      </c>
      <c r="K15" s="322"/>
      <c r="L15" s="312"/>
      <c r="M15" s="312"/>
      <c r="N15" s="312"/>
      <c r="O15" s="312"/>
      <c r="P15" s="312"/>
      <c r="Q15" s="321">
        <f t="shared" si="3"/>
        <v>0</v>
      </c>
      <c r="R15" s="317"/>
      <c r="S15" s="298"/>
    </row>
    <row r="16" spans="1:22" ht="19.5" customHeight="1" x14ac:dyDescent="0.25">
      <c r="A16" s="301">
        <v>9</v>
      </c>
      <c r="B16" s="302" t="s">
        <v>27</v>
      </c>
      <c r="C16" s="303"/>
      <c r="D16" s="303"/>
      <c r="E16" s="303"/>
      <c r="F16" s="303"/>
      <c r="G16" s="303"/>
      <c r="H16" s="303"/>
      <c r="I16" s="303"/>
      <c r="J16" s="288">
        <f t="shared" si="0"/>
        <v>0</v>
      </c>
      <c r="K16" s="304"/>
      <c r="L16" s="305"/>
      <c r="M16" s="303"/>
      <c r="N16" s="303"/>
      <c r="O16" s="303"/>
      <c r="P16" s="303"/>
      <c r="Q16" s="306">
        <f t="shared" si="3"/>
        <v>0</v>
      </c>
      <c r="R16" s="300"/>
      <c r="S16" s="298"/>
    </row>
    <row r="17" spans="1:18" ht="20.25" customHeight="1" x14ac:dyDescent="0.25">
      <c r="A17" s="821" t="s">
        <v>75</v>
      </c>
      <c r="B17" s="822"/>
      <c r="C17" s="325">
        <f t="shared" ref="C17:I17" si="4">SUM(C11:C16)</f>
        <v>0</v>
      </c>
      <c r="D17" s="325">
        <f t="shared" si="4"/>
        <v>0</v>
      </c>
      <c r="E17" s="325">
        <f t="shared" si="4"/>
        <v>0</v>
      </c>
      <c r="F17" s="325">
        <f t="shared" si="4"/>
        <v>0</v>
      </c>
      <c r="G17" s="325">
        <f t="shared" si="4"/>
        <v>0</v>
      </c>
      <c r="H17" s="325">
        <f t="shared" si="4"/>
        <v>0</v>
      </c>
      <c r="I17" s="325">
        <f t="shared" si="4"/>
        <v>0</v>
      </c>
      <c r="J17" s="288">
        <f t="shared" si="0"/>
        <v>0</v>
      </c>
      <c r="K17" s="326">
        <f t="shared" ref="K17:P17" si="5">SUM(K11:K16)</f>
        <v>0</v>
      </c>
      <c r="L17" s="327">
        <f t="shared" si="5"/>
        <v>0</v>
      </c>
      <c r="M17" s="325">
        <f t="shared" si="5"/>
        <v>0</v>
      </c>
      <c r="N17" s="325">
        <f t="shared" si="5"/>
        <v>0</v>
      </c>
      <c r="O17" s="325">
        <f t="shared" si="5"/>
        <v>0</v>
      </c>
      <c r="P17" s="325">
        <f t="shared" si="5"/>
        <v>0</v>
      </c>
      <c r="Q17" s="321">
        <f t="shared" si="3"/>
        <v>0</v>
      </c>
      <c r="R17" s="302">
        <f>SUM(R11:R16)</f>
        <v>0</v>
      </c>
    </row>
    <row r="18" spans="1:18" ht="20.25" customHeight="1" x14ac:dyDescent="0.25">
      <c r="A18" s="323"/>
      <c r="B18" s="324" t="s">
        <v>116</v>
      </c>
      <c r="C18" s="309">
        <f t="shared" ref="C18:R18" si="6">(C10+C17)</f>
        <v>0</v>
      </c>
      <c r="D18" s="309">
        <f t="shared" si="6"/>
        <v>0</v>
      </c>
      <c r="E18" s="309">
        <f t="shared" si="6"/>
        <v>0</v>
      </c>
      <c r="F18" s="309">
        <f t="shared" si="6"/>
        <v>0</v>
      </c>
      <c r="G18" s="309">
        <f t="shared" si="6"/>
        <v>0</v>
      </c>
      <c r="H18" s="309">
        <f t="shared" si="6"/>
        <v>0</v>
      </c>
      <c r="I18" s="309">
        <f t="shared" si="6"/>
        <v>0</v>
      </c>
      <c r="J18" s="309">
        <f t="shared" si="6"/>
        <v>0</v>
      </c>
      <c r="K18" s="309">
        <f t="shared" si="6"/>
        <v>0</v>
      </c>
      <c r="L18" s="309">
        <f t="shared" si="6"/>
        <v>0</v>
      </c>
      <c r="M18" s="309">
        <f t="shared" si="6"/>
        <v>0</v>
      </c>
      <c r="N18" s="309">
        <f t="shared" si="6"/>
        <v>0</v>
      </c>
      <c r="O18" s="309">
        <f t="shared" si="6"/>
        <v>0</v>
      </c>
      <c r="P18" s="309">
        <f t="shared" si="6"/>
        <v>0</v>
      </c>
      <c r="Q18" s="309">
        <f t="shared" si="6"/>
        <v>0</v>
      </c>
      <c r="R18" s="309">
        <f t="shared" si="6"/>
        <v>0</v>
      </c>
    </row>
    <row r="19" spans="1:18" ht="20.25" customHeight="1" x14ac:dyDescent="0.25">
      <c r="A19" s="823"/>
      <c r="B19" s="824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9"/>
    </row>
  </sheetData>
  <mergeCells count="2">
    <mergeCell ref="A17:B17"/>
    <mergeCell ref="A19:B19"/>
  </mergeCells>
  <pageMargins left="0.59055100000000005" right="0.59055100000000005" top="0.39370099999999991" bottom="0.39370099999999991" header="0.51181100000000002" footer="0.51181100000000002"/>
  <pageSetup paperSize="9" scale="90" orientation="landscape" horizontalDpi="120" verticalDpi="14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"/>
  <sheetViews>
    <sheetView workbookViewId="0">
      <selection activeCell="O11" sqref="O11"/>
    </sheetView>
  </sheetViews>
  <sheetFormatPr defaultRowHeight="12.75" customHeight="1" x14ac:dyDescent="0.2"/>
  <cols>
    <col min="1" max="1" width="23.85546875" customWidth="1"/>
    <col min="2" max="2" width="6.85546875" customWidth="1"/>
    <col min="3" max="3" width="7" customWidth="1"/>
    <col min="4" max="4" width="6.28515625" customWidth="1"/>
    <col min="5" max="5" width="6.140625" customWidth="1"/>
    <col min="6" max="6" width="7.140625" customWidth="1"/>
    <col min="7" max="7" width="8.140625" customWidth="1"/>
    <col min="8" max="8" width="9.85546875" customWidth="1"/>
    <col min="9" max="9" width="6.5703125" customWidth="1"/>
    <col min="10" max="10" width="8.5703125" customWidth="1"/>
    <col min="11" max="11" width="5.7109375" customWidth="1"/>
    <col min="12" max="12" width="6" customWidth="1"/>
    <col min="13" max="13" width="5" customWidth="1"/>
    <col min="14" max="14" width="4.28515625" customWidth="1"/>
    <col min="15" max="15" width="8" customWidth="1"/>
  </cols>
  <sheetData>
    <row r="1" spans="1:52" ht="16.5" customHeight="1" x14ac:dyDescent="0.25">
      <c r="A1" s="330" t="s">
        <v>161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118"/>
    </row>
    <row r="2" spans="1:52" ht="84" customHeight="1" x14ac:dyDescent="0.25">
      <c r="A2" s="332" t="s">
        <v>47</v>
      </c>
      <c r="B2" s="333" t="s">
        <v>162</v>
      </c>
      <c r="C2" s="333" t="s">
        <v>163</v>
      </c>
      <c r="D2" s="333" t="s">
        <v>164</v>
      </c>
      <c r="E2" s="333" t="s">
        <v>165</v>
      </c>
      <c r="F2" s="334" t="s">
        <v>94</v>
      </c>
      <c r="G2" s="334" t="s">
        <v>96</v>
      </c>
      <c r="H2" s="333" t="s">
        <v>166</v>
      </c>
      <c r="I2" s="333" t="s">
        <v>167</v>
      </c>
      <c r="J2" s="334" t="s">
        <v>168</v>
      </c>
      <c r="K2" s="333" t="s">
        <v>169</v>
      </c>
      <c r="L2" s="333" t="s">
        <v>170</v>
      </c>
      <c r="M2" s="335" t="s">
        <v>171</v>
      </c>
      <c r="N2" s="335" t="s">
        <v>172</v>
      </c>
      <c r="O2" s="333" t="s">
        <v>173</v>
      </c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</row>
    <row r="3" spans="1:52" ht="15.75" customHeight="1" x14ac:dyDescent="0.25">
      <c r="A3" s="330" t="s">
        <v>16</v>
      </c>
      <c r="B3" s="331"/>
      <c r="C3" s="331"/>
      <c r="D3" s="331"/>
      <c r="E3" s="331"/>
      <c r="F3" s="337">
        <f t="shared" ref="F3:F10" si="0">C3+D3+E3</f>
        <v>0</v>
      </c>
      <c r="G3" s="338" t="e">
        <f t="shared" ref="G3:G16" si="1">F3/B3*100</f>
        <v>#DIV/0!</v>
      </c>
      <c r="H3" s="331"/>
      <c r="I3" s="331"/>
      <c r="J3" s="338" t="e">
        <f t="shared" ref="J3:J16" si="2">I3/H3*100</f>
        <v>#DIV/0!</v>
      </c>
      <c r="K3" s="331"/>
      <c r="L3" s="331"/>
      <c r="M3" s="331"/>
      <c r="N3" s="331"/>
      <c r="O3" s="331"/>
    </row>
    <row r="4" spans="1:52" ht="13.5" customHeight="1" x14ac:dyDescent="0.25">
      <c r="A4" s="330" t="s">
        <v>17</v>
      </c>
      <c r="B4" s="339"/>
      <c r="C4" s="339"/>
      <c r="D4" s="339"/>
      <c r="E4" s="339"/>
      <c r="F4" s="340">
        <f t="shared" si="0"/>
        <v>0</v>
      </c>
      <c r="G4" s="341" t="e">
        <f t="shared" si="1"/>
        <v>#DIV/0!</v>
      </c>
      <c r="H4" s="339"/>
      <c r="I4" s="339"/>
      <c r="J4" s="341" t="e">
        <f t="shared" si="2"/>
        <v>#DIV/0!</v>
      </c>
      <c r="K4" s="339"/>
      <c r="L4" s="339"/>
      <c r="M4" s="339"/>
      <c r="N4" s="339"/>
      <c r="O4" s="339"/>
    </row>
    <row r="5" spans="1:52" ht="15.75" customHeight="1" x14ac:dyDescent="0.25">
      <c r="A5" s="330" t="s">
        <v>18</v>
      </c>
      <c r="B5" s="331"/>
      <c r="C5" s="331"/>
      <c r="D5" s="331"/>
      <c r="E5" s="331"/>
      <c r="F5" s="337">
        <f t="shared" si="0"/>
        <v>0</v>
      </c>
      <c r="G5" s="338" t="e">
        <f t="shared" si="1"/>
        <v>#DIV/0!</v>
      </c>
      <c r="H5" s="331"/>
      <c r="I5" s="331"/>
      <c r="J5" s="338" t="e">
        <f t="shared" si="2"/>
        <v>#DIV/0!</v>
      </c>
      <c r="K5" s="331"/>
      <c r="L5" s="331"/>
      <c r="M5" s="331"/>
      <c r="N5" s="331"/>
      <c r="O5" s="331"/>
    </row>
    <row r="6" spans="1:52" ht="15.75" customHeight="1" x14ac:dyDescent="0.25">
      <c r="A6" s="330" t="s">
        <v>19</v>
      </c>
      <c r="B6" s="331"/>
      <c r="C6" s="331"/>
      <c r="D6" s="331"/>
      <c r="E6" s="331"/>
      <c r="F6" s="337">
        <f t="shared" si="0"/>
        <v>0</v>
      </c>
      <c r="G6" s="338" t="e">
        <f t="shared" si="1"/>
        <v>#DIV/0!</v>
      </c>
      <c r="H6" s="331"/>
      <c r="I6" s="331"/>
      <c r="J6" s="338" t="e">
        <f t="shared" si="2"/>
        <v>#DIV/0!</v>
      </c>
      <c r="K6" s="342"/>
      <c r="L6" s="331"/>
      <c r="M6" s="331"/>
      <c r="N6" s="331"/>
      <c r="O6" s="331"/>
    </row>
    <row r="7" spans="1:52" ht="16.5" customHeight="1" x14ac:dyDescent="0.25">
      <c r="A7" s="330" t="s">
        <v>20</v>
      </c>
      <c r="B7" s="331"/>
      <c r="C7" s="331"/>
      <c r="D7" s="331"/>
      <c r="E7" s="331"/>
      <c r="F7" s="337">
        <f t="shared" si="0"/>
        <v>0</v>
      </c>
      <c r="G7" s="338" t="e">
        <f t="shared" si="1"/>
        <v>#DIV/0!</v>
      </c>
      <c r="H7" s="331"/>
      <c r="I7" s="331"/>
      <c r="J7" s="338" t="e">
        <f t="shared" si="2"/>
        <v>#DIV/0!</v>
      </c>
      <c r="K7" s="331"/>
      <c r="L7" s="331"/>
      <c r="M7" s="331"/>
      <c r="N7" s="331"/>
      <c r="O7" s="331"/>
    </row>
    <row r="8" spans="1:52" ht="29.25" customHeight="1" x14ac:dyDescent="0.25">
      <c r="A8" s="343" t="s">
        <v>174</v>
      </c>
      <c r="B8" s="337">
        <f>SUM(B3:B7)</f>
        <v>0</v>
      </c>
      <c r="C8" s="337">
        <f>SUM(C3:C7)</f>
        <v>0</v>
      </c>
      <c r="D8" s="337">
        <f>SUM(D3:D7)</f>
        <v>0</v>
      </c>
      <c r="E8" s="337">
        <f>SUM(E3:E7)</f>
        <v>0</v>
      </c>
      <c r="F8" s="337">
        <f t="shared" si="0"/>
        <v>0</v>
      </c>
      <c r="G8" s="338" t="e">
        <f t="shared" si="1"/>
        <v>#DIV/0!</v>
      </c>
      <c r="H8" s="337">
        <f t="shared" ref="H8:N8" si="3">SUM(H4:H7)</f>
        <v>0</v>
      </c>
      <c r="I8" s="337">
        <f t="shared" si="3"/>
        <v>0</v>
      </c>
      <c r="J8" s="338" t="e">
        <f t="shared" si="2"/>
        <v>#DIV/0!</v>
      </c>
      <c r="K8" s="337">
        <f t="shared" si="3"/>
        <v>0</v>
      </c>
      <c r="L8" s="337">
        <f t="shared" si="3"/>
        <v>0</v>
      </c>
      <c r="M8" s="337">
        <f t="shared" si="3"/>
        <v>0</v>
      </c>
      <c r="N8" s="337">
        <f t="shared" si="3"/>
        <v>0</v>
      </c>
      <c r="O8" s="331">
        <f>SUM(O3:O7)</f>
        <v>0</v>
      </c>
    </row>
    <row r="9" spans="1:52" ht="15.75" customHeight="1" x14ac:dyDescent="0.25">
      <c r="A9" s="330" t="s">
        <v>22</v>
      </c>
      <c r="B9" s="344"/>
      <c r="C9" s="344"/>
      <c r="D9" s="344"/>
      <c r="E9" s="344"/>
      <c r="F9" s="345">
        <f t="shared" si="0"/>
        <v>0</v>
      </c>
      <c r="G9" s="346" t="e">
        <f t="shared" si="1"/>
        <v>#DIV/0!</v>
      </c>
      <c r="H9" s="344"/>
      <c r="I9" s="344"/>
      <c r="J9" s="346" t="e">
        <f t="shared" si="2"/>
        <v>#DIV/0!</v>
      </c>
      <c r="K9" s="344"/>
      <c r="L9" s="344"/>
      <c r="M9" s="344"/>
      <c r="N9" s="344"/>
      <c r="O9" s="344"/>
    </row>
    <row r="10" spans="1:52" ht="15.75" customHeight="1" x14ac:dyDescent="0.25">
      <c r="A10" s="330" t="s">
        <v>23</v>
      </c>
      <c r="B10" s="331"/>
      <c r="C10" s="331"/>
      <c r="D10" s="331"/>
      <c r="E10" s="331"/>
      <c r="F10" s="337">
        <f t="shared" si="0"/>
        <v>0</v>
      </c>
      <c r="G10" s="337" t="e">
        <f t="shared" si="1"/>
        <v>#DIV/0!</v>
      </c>
      <c r="H10" s="331"/>
      <c r="I10" s="331"/>
      <c r="J10" s="338" t="e">
        <f t="shared" si="2"/>
        <v>#DIV/0!</v>
      </c>
      <c r="K10" s="331"/>
      <c r="L10" s="331"/>
      <c r="M10" s="331"/>
      <c r="N10" s="331"/>
      <c r="O10" s="331"/>
    </row>
    <row r="11" spans="1:52" ht="15.75" customHeight="1" x14ac:dyDescent="0.25">
      <c r="A11" s="330" t="s">
        <v>24</v>
      </c>
      <c r="B11" s="331"/>
      <c r="C11" s="331"/>
      <c r="D11" s="331"/>
      <c r="E11" s="331"/>
      <c r="F11" s="337">
        <f>C11+D11+E11</f>
        <v>0</v>
      </c>
      <c r="G11" s="337" t="e">
        <f t="shared" si="1"/>
        <v>#DIV/0!</v>
      </c>
      <c r="H11" s="331"/>
      <c r="I11" s="331"/>
      <c r="J11" s="338" t="e">
        <f t="shared" si="2"/>
        <v>#DIV/0!</v>
      </c>
      <c r="K11" s="331">
        <v>0</v>
      </c>
      <c r="L11" s="331">
        <v>0</v>
      </c>
      <c r="M11" s="331">
        <v>0</v>
      </c>
      <c r="N11" s="331">
        <v>0</v>
      </c>
      <c r="O11" s="331"/>
    </row>
    <row r="12" spans="1:52" ht="15.75" customHeight="1" x14ac:dyDescent="0.25">
      <c r="A12" s="330" t="s">
        <v>26</v>
      </c>
      <c r="B12" s="331"/>
      <c r="C12" s="331"/>
      <c r="D12" s="331"/>
      <c r="E12" s="331"/>
      <c r="F12" s="337"/>
      <c r="G12" s="337"/>
      <c r="H12" s="331"/>
      <c r="I12" s="331"/>
      <c r="J12" s="338" t="e">
        <f t="shared" ref="J12:J14" si="4">I12/H12*100</f>
        <v>#DIV/0!</v>
      </c>
      <c r="K12" s="331"/>
      <c r="L12" s="331"/>
      <c r="M12" s="331"/>
      <c r="N12" s="331"/>
      <c r="O12" s="331"/>
    </row>
    <row r="13" spans="1:52" ht="15.75" customHeight="1" x14ac:dyDescent="0.25">
      <c r="A13" s="330" t="s">
        <v>25</v>
      </c>
      <c r="B13" s="344"/>
      <c r="C13" s="344"/>
      <c r="D13" s="344"/>
      <c r="E13" s="344"/>
      <c r="F13" s="347"/>
      <c r="G13" s="346"/>
      <c r="H13" s="344"/>
      <c r="I13" s="344"/>
      <c r="J13" s="338" t="e">
        <f t="shared" si="4"/>
        <v>#DIV/0!</v>
      </c>
      <c r="K13" s="344"/>
      <c r="L13" s="344"/>
      <c r="M13" s="344"/>
      <c r="N13" s="344"/>
      <c r="O13" s="344"/>
    </row>
    <row r="14" spans="1:52" ht="16.5" customHeight="1" x14ac:dyDescent="0.25">
      <c r="A14" s="330" t="s">
        <v>27</v>
      </c>
      <c r="B14" s="331"/>
      <c r="C14" s="331"/>
      <c r="D14" s="331"/>
      <c r="E14" s="331"/>
      <c r="F14" s="337">
        <f t="shared" ref="F14:F15" si="5">C14+D14+E14</f>
        <v>0</v>
      </c>
      <c r="G14" s="338" t="e">
        <f>F14/B14*100</f>
        <v>#DIV/0!</v>
      </c>
      <c r="H14" s="331"/>
      <c r="I14" s="331"/>
      <c r="J14" s="338" t="e">
        <f t="shared" si="4"/>
        <v>#DIV/0!</v>
      </c>
      <c r="K14" s="331"/>
      <c r="L14" s="331"/>
      <c r="M14" s="331"/>
      <c r="N14" s="331"/>
      <c r="O14" s="331"/>
    </row>
    <row r="15" spans="1:52" ht="15.75" customHeight="1" x14ac:dyDescent="0.25">
      <c r="A15" s="343" t="s">
        <v>75</v>
      </c>
      <c r="B15" s="337">
        <f>SUM(B9:B14)</f>
        <v>0</v>
      </c>
      <c r="C15" s="337">
        <f>SUM(C9:C14)</f>
        <v>0</v>
      </c>
      <c r="D15" s="337">
        <f>SUM(D9:D14)</f>
        <v>0</v>
      </c>
      <c r="E15" s="337">
        <f>SUM(E9:E14)</f>
        <v>0</v>
      </c>
      <c r="F15" s="337">
        <f t="shared" si="5"/>
        <v>0</v>
      </c>
      <c r="G15" s="337" t="e">
        <f t="shared" si="1"/>
        <v>#DIV/0!</v>
      </c>
      <c r="H15" s="337">
        <f>SUM(H9:H14)</f>
        <v>0</v>
      </c>
      <c r="I15" s="337">
        <f>SUM(I9:I14)</f>
        <v>0</v>
      </c>
      <c r="J15" s="338" t="e">
        <f t="shared" si="2"/>
        <v>#DIV/0!</v>
      </c>
      <c r="K15" s="337">
        <f>SUM(K9:K14)</f>
        <v>0</v>
      </c>
      <c r="L15" s="337">
        <f>SUM(L9:L14)</f>
        <v>0</v>
      </c>
      <c r="M15" s="337">
        <f>SUM(M9:M14)</f>
        <v>0</v>
      </c>
      <c r="N15" s="337">
        <f>SUM(N9:N14)</f>
        <v>0</v>
      </c>
      <c r="O15" s="331">
        <f>SUM(O9:O14)</f>
        <v>0</v>
      </c>
    </row>
    <row r="16" spans="1:52" ht="15.75" customHeight="1" x14ac:dyDescent="0.25">
      <c r="A16" s="343" t="s">
        <v>116</v>
      </c>
      <c r="B16" s="337">
        <f>(B8+B15)</f>
        <v>0</v>
      </c>
      <c r="C16" s="337">
        <f>(C7+C14)</f>
        <v>0</v>
      </c>
      <c r="D16" s="337">
        <f>(D7+D14)</f>
        <v>0</v>
      </c>
      <c r="E16" s="337">
        <f>(E7+E14)</f>
        <v>0</v>
      </c>
      <c r="F16" s="337">
        <f>(F8+F15)</f>
        <v>0</v>
      </c>
      <c r="G16" s="338" t="e">
        <f t="shared" si="1"/>
        <v>#DIV/0!</v>
      </c>
      <c r="H16" s="337">
        <f>(H7+H14)</f>
        <v>0</v>
      </c>
      <c r="I16" s="337">
        <f>(I7+I14)</f>
        <v>0</v>
      </c>
      <c r="J16" s="338" t="e">
        <f t="shared" si="2"/>
        <v>#DIV/0!</v>
      </c>
      <c r="K16" s="337">
        <f>(K7+K14)</f>
        <v>0</v>
      </c>
      <c r="L16" s="337">
        <f>(L7+L14)</f>
        <v>0</v>
      </c>
      <c r="M16" s="337">
        <f>(M7+M14)</f>
        <v>0</v>
      </c>
      <c r="N16" s="337">
        <f>(N7+N14)</f>
        <v>0</v>
      </c>
      <c r="O16" s="337">
        <f>(O8+O15)</f>
        <v>0</v>
      </c>
    </row>
    <row r="17" spans="1:15" ht="15.75" customHeight="1" x14ac:dyDescent="0.25">
      <c r="A17" s="343"/>
      <c r="B17" s="337"/>
      <c r="C17" s="337"/>
      <c r="D17" s="337"/>
      <c r="E17" s="337"/>
      <c r="F17" s="337"/>
      <c r="G17" s="337"/>
      <c r="H17" s="337"/>
      <c r="I17" s="337"/>
      <c r="J17" s="338"/>
      <c r="K17" s="337"/>
      <c r="L17" s="337"/>
      <c r="M17" s="337"/>
      <c r="N17" s="337"/>
      <c r="O17" s="337"/>
    </row>
    <row r="18" spans="1:15" ht="15" customHeight="1" x14ac:dyDescent="0.2">
      <c r="A18" s="266"/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</row>
    <row r="19" spans="1:15" ht="15" customHeight="1" x14ac:dyDescent="0.2">
      <c r="A19" s="266"/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</row>
    <row r="26" spans="1:15" ht="12.75" customHeight="1" x14ac:dyDescent="0.2">
      <c r="C26" s="89"/>
      <c r="D26" s="89"/>
      <c r="E26" s="89"/>
      <c r="F26" s="89"/>
    </row>
  </sheetData>
  <pageMargins left="0.39370099999999991" right="0.39370099999999991" top="0.59055100000000005" bottom="0.59055100000000005" header="0.51181100000000002" footer="0.51181100000000002"/>
  <pageSetup paperSize="11" scale="85" orientation="landscape" horizontalDpi="120" verticalDpi="14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13" sqref="F13"/>
    </sheetView>
  </sheetViews>
  <sheetFormatPr defaultRowHeight="12.75" customHeight="1" x14ac:dyDescent="0.2"/>
  <cols>
    <col min="1" max="1" width="6.5703125" customWidth="1"/>
    <col min="2" max="2" width="23.42578125" customWidth="1"/>
    <col min="3" max="3" width="13" customWidth="1"/>
    <col min="4" max="4" width="14.5703125" customWidth="1"/>
    <col min="5" max="5" width="13.42578125" customWidth="1"/>
    <col min="6" max="6" width="11.42578125" customWidth="1"/>
  </cols>
  <sheetData>
    <row r="1" spans="1:11" ht="15" customHeight="1" x14ac:dyDescent="0.2">
      <c r="B1" s="266"/>
    </row>
    <row r="2" spans="1:11" ht="13.5" customHeight="1" x14ac:dyDescent="0.2"/>
    <row r="3" spans="1:11" ht="48" customHeight="1" x14ac:dyDescent="0.25">
      <c r="A3" s="348" t="s">
        <v>145</v>
      </c>
      <c r="B3" s="332" t="s">
        <v>7</v>
      </c>
      <c r="C3" s="332" t="s">
        <v>175</v>
      </c>
      <c r="D3" s="332" t="s">
        <v>176</v>
      </c>
      <c r="E3" s="332" t="s">
        <v>177</v>
      </c>
      <c r="F3" s="332" t="s">
        <v>178</v>
      </c>
      <c r="G3" s="180"/>
      <c r="H3" s="180"/>
      <c r="I3" s="180"/>
      <c r="J3" s="180"/>
      <c r="K3" s="180"/>
    </row>
    <row r="4" spans="1:11" ht="21" customHeight="1" x14ac:dyDescent="0.25">
      <c r="A4" s="349" t="s">
        <v>179</v>
      </c>
      <c r="B4" s="331" t="s">
        <v>16</v>
      </c>
      <c r="C4" s="349"/>
      <c r="D4" s="349"/>
      <c r="E4" s="350" t="e">
        <f t="shared" ref="E4:E18" si="0">D4/C4*100</f>
        <v>#DIV/0!</v>
      </c>
      <c r="F4" s="349"/>
    </row>
    <row r="5" spans="1:11" ht="22.5" customHeight="1" x14ac:dyDescent="0.25">
      <c r="A5" s="349" t="s">
        <v>180</v>
      </c>
      <c r="B5" s="331" t="s">
        <v>17</v>
      </c>
      <c r="C5" s="351"/>
      <c r="D5" s="351"/>
      <c r="E5" s="350" t="e">
        <f t="shared" si="0"/>
        <v>#DIV/0!</v>
      </c>
      <c r="F5" s="351"/>
    </row>
    <row r="6" spans="1:11" ht="24.75" customHeight="1" x14ac:dyDescent="0.25">
      <c r="A6" s="349" t="s">
        <v>180</v>
      </c>
      <c r="B6" s="331" t="s">
        <v>18</v>
      </c>
      <c r="C6" s="352"/>
      <c r="D6" s="352"/>
      <c r="E6" s="350" t="e">
        <f t="shared" si="0"/>
        <v>#DIV/0!</v>
      </c>
      <c r="F6" s="349"/>
    </row>
    <row r="7" spans="1:11" ht="24" customHeight="1" x14ac:dyDescent="0.25">
      <c r="A7" s="349" t="s">
        <v>181</v>
      </c>
      <c r="B7" s="331" t="s">
        <v>19</v>
      </c>
      <c r="C7" s="352"/>
      <c r="D7" s="352"/>
      <c r="E7" s="350" t="e">
        <f t="shared" si="0"/>
        <v>#DIV/0!</v>
      </c>
      <c r="F7" s="349"/>
    </row>
    <row r="8" spans="1:11" ht="27.75" customHeight="1" x14ac:dyDescent="0.25">
      <c r="A8" s="349" t="s">
        <v>182</v>
      </c>
      <c r="B8" s="331" t="s">
        <v>20</v>
      </c>
      <c r="C8" s="349"/>
      <c r="D8" s="349"/>
      <c r="E8" s="350" t="e">
        <f t="shared" si="0"/>
        <v>#DIV/0!</v>
      </c>
      <c r="F8" s="349"/>
    </row>
    <row r="9" spans="1:11" ht="29.25" customHeight="1" x14ac:dyDescent="0.25">
      <c r="A9" s="353"/>
      <c r="B9" s="343" t="s">
        <v>138</v>
      </c>
      <c r="C9" s="353">
        <f>SUM(C4:C8)</f>
        <v>0</v>
      </c>
      <c r="D9" s="353">
        <f>SUM(D4:D8)</f>
        <v>0</v>
      </c>
      <c r="E9" s="350" t="e">
        <f t="shared" si="0"/>
        <v>#DIV/0!</v>
      </c>
      <c r="F9" s="353">
        <f>SUM(F4:F8)</f>
        <v>0</v>
      </c>
    </row>
    <row r="10" spans="1:11" ht="30" customHeight="1" x14ac:dyDescent="0.25">
      <c r="A10" s="353">
        <v>6</v>
      </c>
      <c r="B10" s="331" t="s">
        <v>183</v>
      </c>
      <c r="C10" s="354"/>
      <c r="D10" s="354"/>
      <c r="E10" s="355" t="e">
        <f t="shared" si="0"/>
        <v>#DIV/0!</v>
      </c>
      <c r="F10" s="354"/>
    </row>
    <row r="11" spans="1:11" ht="25.5" customHeight="1" x14ac:dyDescent="0.25">
      <c r="A11" s="349">
        <v>7</v>
      </c>
      <c r="B11" s="331" t="s">
        <v>22</v>
      </c>
      <c r="C11" s="356"/>
      <c r="D11" s="356"/>
      <c r="E11" s="357" t="e">
        <f t="shared" si="0"/>
        <v>#DIV/0!</v>
      </c>
      <c r="F11" s="358"/>
    </row>
    <row r="12" spans="1:11" ht="26.25" customHeight="1" x14ac:dyDescent="0.25">
      <c r="A12" s="349">
        <v>8</v>
      </c>
      <c r="B12" s="331" t="s">
        <v>23</v>
      </c>
      <c r="C12" s="349"/>
      <c r="D12" s="349"/>
      <c r="E12" s="350" t="e">
        <f t="shared" si="0"/>
        <v>#DIV/0!</v>
      </c>
      <c r="F12" s="349"/>
    </row>
    <row r="13" spans="1:11" ht="26.25" customHeight="1" x14ac:dyDescent="0.25">
      <c r="A13" s="349">
        <v>9</v>
      </c>
      <c r="B13" s="331" t="s">
        <v>24</v>
      </c>
      <c r="C13" s="349"/>
      <c r="D13" s="349"/>
      <c r="E13" s="350" t="e">
        <f t="shared" si="0"/>
        <v>#DIV/0!</v>
      </c>
      <c r="F13" s="349"/>
    </row>
    <row r="14" spans="1:11" ht="26.25" customHeight="1" x14ac:dyDescent="0.25">
      <c r="A14" s="349"/>
      <c r="B14" s="331" t="s">
        <v>26</v>
      </c>
      <c r="C14" s="349"/>
      <c r="D14" s="349"/>
      <c r="E14" s="350"/>
      <c r="F14" s="349"/>
    </row>
    <row r="15" spans="1:11" ht="22.5" customHeight="1" x14ac:dyDescent="0.25">
      <c r="A15" s="349"/>
      <c r="B15" s="331" t="s">
        <v>25</v>
      </c>
      <c r="C15" s="356"/>
      <c r="D15" s="356"/>
      <c r="E15" s="355" t="e">
        <f t="shared" ref="E15:E16" si="1">D15/C15*100</f>
        <v>#DIV/0!</v>
      </c>
      <c r="F15" s="358"/>
    </row>
    <row r="16" spans="1:11" ht="26.25" customHeight="1" x14ac:dyDescent="0.25">
      <c r="A16" s="349">
        <v>10</v>
      </c>
      <c r="B16" s="331" t="s">
        <v>27</v>
      </c>
      <c r="C16" s="349"/>
      <c r="D16" s="349"/>
      <c r="E16" s="350" t="e">
        <f t="shared" si="1"/>
        <v>#DIV/0!</v>
      </c>
      <c r="F16" s="349"/>
    </row>
    <row r="17" spans="1:11" ht="27" customHeight="1" x14ac:dyDescent="0.25">
      <c r="A17" s="353"/>
      <c r="B17" s="337" t="s">
        <v>75</v>
      </c>
      <c r="C17" s="353">
        <f>SUM(C10:C16)</f>
        <v>0</v>
      </c>
      <c r="D17" s="353">
        <f>SUM(D10:D16)</f>
        <v>0</v>
      </c>
      <c r="E17" s="350" t="e">
        <f t="shared" si="0"/>
        <v>#DIV/0!</v>
      </c>
      <c r="F17" s="353">
        <f>SUM(F10:F16)</f>
        <v>0</v>
      </c>
    </row>
    <row r="18" spans="1:11" ht="27" customHeight="1" x14ac:dyDescent="0.25">
      <c r="A18" s="353"/>
      <c r="B18" s="337" t="s">
        <v>184</v>
      </c>
      <c r="C18" s="353">
        <f>(C9+C17)</f>
        <v>0</v>
      </c>
      <c r="D18" s="353">
        <f>(D9+D17)</f>
        <v>0</v>
      </c>
      <c r="E18" s="350" t="e">
        <f t="shared" si="0"/>
        <v>#DIV/0!</v>
      </c>
      <c r="F18" s="353">
        <f>(F9+F17)</f>
        <v>0</v>
      </c>
    </row>
    <row r="19" spans="1:11" ht="27" customHeight="1" x14ac:dyDescent="0.25">
      <c r="A19" s="349"/>
      <c r="B19" s="359"/>
      <c r="C19" s="349"/>
      <c r="D19" s="349"/>
      <c r="E19" s="352"/>
      <c r="F19" s="349"/>
    </row>
    <row r="20" spans="1:11" ht="29.25" customHeight="1" x14ac:dyDescent="0.25">
      <c r="A20" s="349"/>
      <c r="B20" s="359"/>
      <c r="C20" s="349"/>
      <c r="D20" s="349"/>
      <c r="E20" s="352"/>
      <c r="F20" s="349"/>
    </row>
    <row r="22" spans="1:11" ht="12.75" customHeight="1" x14ac:dyDescent="0.2">
      <c r="K22" s="43"/>
    </row>
  </sheetData>
  <pageMargins left="0.75" right="0.75" top="1" bottom="1" header="0.5" footer="0.5"/>
  <pageSetup paperSize="9" scale="9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"/>
  <sheetViews>
    <sheetView workbookViewId="0">
      <selection activeCell="A18" sqref="A18"/>
    </sheetView>
  </sheetViews>
  <sheetFormatPr defaultRowHeight="12.75" customHeight="1" x14ac:dyDescent="0.2"/>
  <cols>
    <col min="1" max="1" width="22.7109375" customWidth="1"/>
    <col min="2" max="3" width="5.85546875" customWidth="1"/>
    <col min="4" max="5" width="6" customWidth="1"/>
    <col min="6" max="6" width="5.5703125" customWidth="1"/>
    <col min="7" max="7" width="11.140625" customWidth="1"/>
    <col min="8" max="8" width="7.7109375" customWidth="1"/>
    <col min="9" max="9" width="6.7109375" customWidth="1"/>
    <col min="10" max="10" width="5.7109375" customWidth="1"/>
    <col min="11" max="11" width="5.85546875" customWidth="1"/>
    <col min="12" max="12" width="6.28515625" customWidth="1"/>
    <col min="13" max="13" width="6.42578125" customWidth="1"/>
    <col min="14" max="14" width="8" customWidth="1"/>
    <col min="15" max="15" width="7.85546875" customWidth="1"/>
    <col min="16" max="17" width="6.28515625" customWidth="1"/>
    <col min="18" max="18" width="6.85546875" customWidth="1"/>
    <col min="19" max="19" width="6.140625" customWidth="1"/>
    <col min="20" max="20" width="5.85546875" customWidth="1"/>
    <col min="21" max="21" width="7.140625" customWidth="1"/>
    <col min="22" max="22" width="7.42578125" customWidth="1"/>
    <col min="23" max="24" width="6.28515625" customWidth="1"/>
    <col min="25" max="25" width="6.42578125" customWidth="1"/>
    <col min="26" max="26" width="5.85546875" customWidth="1"/>
    <col min="27" max="27" width="6.42578125" customWidth="1"/>
    <col min="28" max="28" width="7" customWidth="1"/>
    <col min="29" max="29" width="7.7109375" customWidth="1"/>
    <col min="30" max="30" width="7.5703125" customWidth="1"/>
  </cols>
  <sheetData>
    <row r="1" spans="1:54" s="140" customFormat="1" x14ac:dyDescent="0.2">
      <c r="A1" s="123" t="s">
        <v>185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360"/>
      <c r="U1" s="360"/>
      <c r="V1" s="360"/>
      <c r="W1" s="360"/>
      <c r="X1" s="360"/>
      <c r="Y1" s="360"/>
      <c r="Z1" s="360"/>
      <c r="AA1" s="360"/>
      <c r="AB1" s="360"/>
      <c r="AC1" s="360"/>
    </row>
    <row r="2" spans="1:54" s="140" customFormat="1" x14ac:dyDescent="0.2">
      <c r="A2" s="114"/>
      <c r="B2" s="114"/>
      <c r="C2" s="114"/>
      <c r="D2" s="114"/>
      <c r="E2" s="114"/>
      <c r="F2" s="123" t="s">
        <v>186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360"/>
      <c r="U2" s="360"/>
      <c r="V2" s="360"/>
      <c r="W2" s="360"/>
      <c r="X2" s="360"/>
      <c r="Y2" s="360"/>
      <c r="Z2" s="360"/>
      <c r="AA2" s="360"/>
      <c r="AB2" s="360"/>
      <c r="AC2" s="360"/>
    </row>
    <row r="3" spans="1:54" s="140" customFormat="1" ht="15.75" x14ac:dyDescent="0.25">
      <c r="A3" s="331"/>
      <c r="B3" s="331" t="s">
        <v>187</v>
      </c>
      <c r="C3" s="331"/>
      <c r="D3" s="331"/>
      <c r="E3" s="331"/>
      <c r="F3" s="331"/>
      <c r="G3" s="331"/>
      <c r="H3" s="331"/>
      <c r="I3" s="331" t="s">
        <v>188</v>
      </c>
      <c r="J3" s="331"/>
      <c r="K3" s="331"/>
      <c r="L3" s="331"/>
      <c r="M3" s="331"/>
      <c r="N3" s="331"/>
      <c r="O3" s="331"/>
      <c r="P3" s="331" t="s">
        <v>189</v>
      </c>
      <c r="Q3" s="331"/>
      <c r="R3" s="331"/>
      <c r="S3" s="331"/>
      <c r="T3" s="331"/>
      <c r="U3" s="331"/>
      <c r="V3" s="331"/>
      <c r="W3" s="331" t="s">
        <v>190</v>
      </c>
      <c r="X3" s="331"/>
      <c r="Y3" s="331"/>
      <c r="Z3" s="331"/>
      <c r="AA3" s="331"/>
      <c r="AB3" s="331"/>
      <c r="AC3" s="331"/>
      <c r="AD3" s="266"/>
    </row>
    <row r="4" spans="1:54" s="140" customFormat="1" ht="95.25" customHeight="1" x14ac:dyDescent="0.25">
      <c r="A4" s="331" t="s">
        <v>191</v>
      </c>
      <c r="B4" s="361" t="s">
        <v>192</v>
      </c>
      <c r="C4" s="361" t="s">
        <v>193</v>
      </c>
      <c r="D4" s="361" t="s">
        <v>194</v>
      </c>
      <c r="E4" s="361" t="s">
        <v>195</v>
      </c>
      <c r="F4" s="361" t="s">
        <v>196</v>
      </c>
      <c r="G4" s="361" t="s">
        <v>197</v>
      </c>
      <c r="H4" s="361" t="s">
        <v>198</v>
      </c>
      <c r="I4" s="361" t="s">
        <v>199</v>
      </c>
      <c r="J4" s="361" t="s">
        <v>193</v>
      </c>
      <c r="K4" s="361" t="s">
        <v>195</v>
      </c>
      <c r="L4" s="361" t="s">
        <v>194</v>
      </c>
      <c r="M4" s="361" t="s">
        <v>196</v>
      </c>
      <c r="N4" s="361" t="s">
        <v>197</v>
      </c>
      <c r="O4" s="361" t="s">
        <v>198</v>
      </c>
      <c r="P4" s="361" t="s">
        <v>199</v>
      </c>
      <c r="Q4" s="361" t="s">
        <v>193</v>
      </c>
      <c r="R4" s="361" t="s">
        <v>195</v>
      </c>
      <c r="S4" s="361" t="s">
        <v>194</v>
      </c>
      <c r="T4" s="361" t="s">
        <v>196</v>
      </c>
      <c r="U4" s="361" t="s">
        <v>197</v>
      </c>
      <c r="V4" s="361" t="s">
        <v>198</v>
      </c>
      <c r="W4" s="361" t="s">
        <v>199</v>
      </c>
      <c r="X4" s="361" t="s">
        <v>193</v>
      </c>
      <c r="Y4" s="361" t="s">
        <v>195</v>
      </c>
      <c r="Z4" s="361" t="s">
        <v>200</v>
      </c>
      <c r="AA4" s="361" t="s">
        <v>196</v>
      </c>
      <c r="AB4" s="361" t="s">
        <v>197</v>
      </c>
      <c r="AC4" s="361" t="s">
        <v>198</v>
      </c>
      <c r="AD4" s="266"/>
      <c r="AG4" s="147"/>
      <c r="AH4" s="147"/>
      <c r="AI4" s="147"/>
      <c r="AJ4" s="147"/>
      <c r="AK4" s="147"/>
      <c r="AL4" s="147"/>
      <c r="AM4" s="147"/>
      <c r="AN4" s="147"/>
      <c r="AO4" s="147"/>
      <c r="AP4" s="362"/>
      <c r="AQ4" s="362"/>
      <c r="AR4" s="362"/>
      <c r="AS4" s="362"/>
      <c r="AT4" s="362"/>
      <c r="AU4" s="362"/>
      <c r="AV4" s="362"/>
      <c r="AW4" s="362"/>
      <c r="AX4" s="362"/>
      <c r="AY4" s="362"/>
      <c r="AZ4" s="362"/>
      <c r="BA4" s="362"/>
      <c r="BB4" s="362"/>
    </row>
    <row r="5" spans="1:54" s="140" customFormat="1" ht="15.75" x14ac:dyDescent="0.25">
      <c r="A5" s="330" t="s">
        <v>16</v>
      </c>
      <c r="B5" s="363"/>
      <c r="C5" s="331"/>
      <c r="D5" s="331"/>
      <c r="E5" s="331"/>
      <c r="F5" s="331"/>
      <c r="G5" s="364" t="e">
        <f t="shared" ref="G5:G16" si="0">E5/B5*100</f>
        <v>#DIV/0!</v>
      </c>
      <c r="H5" s="342" t="e">
        <f t="shared" ref="H5:H13" si="1">F5/B5*100</f>
        <v>#DIV/0!</v>
      </c>
      <c r="I5" s="337"/>
      <c r="J5" s="331"/>
      <c r="K5" s="331"/>
      <c r="L5" s="331"/>
      <c r="M5" s="331"/>
      <c r="N5" s="342" t="e">
        <f t="shared" ref="N5:N12" si="2">K5/I5*100</f>
        <v>#DIV/0!</v>
      </c>
      <c r="O5" s="342" t="e">
        <f t="shared" ref="O5:O12" si="3">M5/I5*100</f>
        <v>#DIV/0!</v>
      </c>
      <c r="P5" s="337"/>
      <c r="Q5" s="331"/>
      <c r="R5" s="331"/>
      <c r="S5" s="331"/>
      <c r="T5" s="331"/>
      <c r="U5" s="342" t="e">
        <f t="shared" ref="U5:U9" si="4">R5/P5*100</f>
        <v>#DIV/0!</v>
      </c>
      <c r="V5" s="342" t="e">
        <f t="shared" ref="V5:V9" si="5">T5/P5*100</f>
        <v>#DIV/0!</v>
      </c>
      <c r="W5" s="331"/>
      <c r="X5" s="331"/>
      <c r="Y5" s="331"/>
      <c r="Z5" s="331"/>
      <c r="AA5" s="331"/>
      <c r="AB5" s="342" t="e">
        <f t="shared" ref="AB5:AB9" si="6">Y5/W5*100</f>
        <v>#DIV/0!</v>
      </c>
      <c r="AC5" s="342" t="e">
        <f t="shared" ref="AC5:AC9" si="7">AA5/W5*100</f>
        <v>#DIV/0!</v>
      </c>
      <c r="AD5" s="266"/>
    </row>
    <row r="6" spans="1:54" s="140" customFormat="1" ht="15.75" x14ac:dyDescent="0.25">
      <c r="A6" s="330" t="s">
        <v>17</v>
      </c>
      <c r="B6" s="365"/>
      <c r="C6" s="366"/>
      <c r="D6" s="366"/>
      <c r="E6" s="366"/>
      <c r="F6" s="366"/>
      <c r="G6" s="367" t="e">
        <f t="shared" si="0"/>
        <v>#DIV/0!</v>
      </c>
      <c r="H6" s="366" t="e">
        <f t="shared" si="1"/>
        <v>#DIV/0!</v>
      </c>
      <c r="I6" s="365"/>
      <c r="J6" s="366"/>
      <c r="K6" s="366"/>
      <c r="L6" s="366"/>
      <c r="M6" s="366"/>
      <c r="N6" s="368" t="e">
        <f t="shared" si="2"/>
        <v>#DIV/0!</v>
      </c>
      <c r="O6" s="368" t="e">
        <f t="shared" si="3"/>
        <v>#DIV/0!</v>
      </c>
      <c r="P6" s="365"/>
      <c r="Q6" s="366"/>
      <c r="R6" s="366"/>
      <c r="S6" s="366"/>
      <c r="T6" s="366"/>
      <c r="U6" s="368" t="e">
        <f t="shared" si="4"/>
        <v>#DIV/0!</v>
      </c>
      <c r="V6" s="368" t="e">
        <f t="shared" si="5"/>
        <v>#DIV/0!</v>
      </c>
      <c r="W6" s="366"/>
      <c r="X6" s="366"/>
      <c r="Y6" s="366"/>
      <c r="Z6" s="366"/>
      <c r="AA6" s="366"/>
      <c r="AB6" s="366" t="e">
        <f t="shared" si="6"/>
        <v>#DIV/0!</v>
      </c>
      <c r="AC6" s="368" t="e">
        <f t="shared" si="7"/>
        <v>#DIV/0!</v>
      </c>
      <c r="AD6" s="266"/>
    </row>
    <row r="7" spans="1:54" s="140" customFormat="1" ht="15.75" x14ac:dyDescent="0.25">
      <c r="A7" s="330" t="s">
        <v>18</v>
      </c>
      <c r="B7" s="363"/>
      <c r="C7" s="331"/>
      <c r="D7" s="331"/>
      <c r="E7" s="331"/>
      <c r="F7" s="331"/>
      <c r="G7" s="364" t="e">
        <f t="shared" si="0"/>
        <v>#DIV/0!</v>
      </c>
      <c r="H7" s="342" t="e">
        <f t="shared" si="1"/>
        <v>#DIV/0!</v>
      </c>
      <c r="I7" s="337"/>
      <c r="J7" s="331"/>
      <c r="K7" s="331"/>
      <c r="L7" s="331"/>
      <c r="M7" s="331"/>
      <c r="N7" s="342" t="e">
        <f t="shared" si="2"/>
        <v>#DIV/0!</v>
      </c>
      <c r="O7" s="342" t="e">
        <f t="shared" si="3"/>
        <v>#DIV/0!</v>
      </c>
      <c r="P7" s="337"/>
      <c r="Q7" s="331"/>
      <c r="R7" s="331"/>
      <c r="S7" s="331"/>
      <c r="T7" s="331"/>
      <c r="U7" s="342" t="e">
        <f t="shared" si="4"/>
        <v>#DIV/0!</v>
      </c>
      <c r="V7" s="342" t="e">
        <f t="shared" si="5"/>
        <v>#DIV/0!</v>
      </c>
      <c r="W7" s="331"/>
      <c r="X7" s="331"/>
      <c r="Y7" s="331"/>
      <c r="Z7" s="331"/>
      <c r="AA7" s="331"/>
      <c r="AB7" s="342" t="e">
        <f t="shared" si="6"/>
        <v>#DIV/0!</v>
      </c>
      <c r="AC7" s="342" t="e">
        <f t="shared" si="7"/>
        <v>#DIV/0!</v>
      </c>
      <c r="AD7" s="266"/>
    </row>
    <row r="8" spans="1:54" s="140" customFormat="1" ht="15.75" x14ac:dyDescent="0.25">
      <c r="A8" s="330" t="s">
        <v>19</v>
      </c>
      <c r="B8" s="363"/>
      <c r="C8" s="331"/>
      <c r="D8" s="331"/>
      <c r="E8" s="331"/>
      <c r="F8" s="331"/>
      <c r="G8" s="364" t="e">
        <f t="shared" si="0"/>
        <v>#DIV/0!</v>
      </c>
      <c r="H8" s="342" t="e">
        <f t="shared" si="1"/>
        <v>#DIV/0!</v>
      </c>
      <c r="I8" s="337"/>
      <c r="J8" s="331"/>
      <c r="K8" s="331"/>
      <c r="L8" s="331"/>
      <c r="M8" s="331"/>
      <c r="N8" s="342" t="e">
        <f t="shared" si="2"/>
        <v>#DIV/0!</v>
      </c>
      <c r="O8" s="342" t="e">
        <f t="shared" si="3"/>
        <v>#DIV/0!</v>
      </c>
      <c r="P8" s="337"/>
      <c r="Q8" s="331"/>
      <c r="R8" s="331"/>
      <c r="S8" s="331"/>
      <c r="T8" s="331"/>
      <c r="U8" s="342" t="e">
        <f t="shared" si="4"/>
        <v>#DIV/0!</v>
      </c>
      <c r="V8" s="342" t="e">
        <f t="shared" si="5"/>
        <v>#DIV/0!</v>
      </c>
      <c r="W8" s="331"/>
      <c r="X8" s="331"/>
      <c r="Y8" s="331"/>
      <c r="Z8" s="331"/>
      <c r="AA8" s="331"/>
      <c r="AB8" s="342" t="e">
        <f t="shared" si="6"/>
        <v>#DIV/0!</v>
      </c>
      <c r="AC8" s="342" t="e">
        <f t="shared" si="7"/>
        <v>#DIV/0!</v>
      </c>
      <c r="AD8" s="266"/>
    </row>
    <row r="9" spans="1:54" s="140" customFormat="1" ht="15.75" x14ac:dyDescent="0.25">
      <c r="A9" s="330" t="s">
        <v>20</v>
      </c>
      <c r="B9" s="365"/>
      <c r="C9" s="331"/>
      <c r="D9" s="331"/>
      <c r="E9" s="331"/>
      <c r="F9" s="331"/>
      <c r="G9" s="364" t="e">
        <f t="shared" si="0"/>
        <v>#DIV/0!</v>
      </c>
      <c r="H9" s="342" t="e">
        <f t="shared" si="1"/>
        <v>#DIV/0!</v>
      </c>
      <c r="I9" s="337"/>
      <c r="J9" s="331"/>
      <c r="K9" s="331"/>
      <c r="L9" s="331"/>
      <c r="M9" s="331"/>
      <c r="N9" s="342" t="e">
        <f t="shared" si="2"/>
        <v>#DIV/0!</v>
      </c>
      <c r="O9" s="342" t="e">
        <f t="shared" si="3"/>
        <v>#DIV/0!</v>
      </c>
      <c r="P9" s="337"/>
      <c r="Q9" s="331"/>
      <c r="R9" s="331"/>
      <c r="S9" s="331"/>
      <c r="T9" s="331"/>
      <c r="U9" s="342" t="e">
        <f t="shared" si="4"/>
        <v>#DIV/0!</v>
      </c>
      <c r="V9" s="342" t="e">
        <f t="shared" si="5"/>
        <v>#DIV/0!</v>
      </c>
      <c r="W9" s="331"/>
      <c r="X9" s="331"/>
      <c r="Y9" s="331"/>
      <c r="Z9" s="331"/>
      <c r="AA9" s="331"/>
      <c r="AB9" s="331" t="e">
        <f t="shared" si="6"/>
        <v>#DIV/0!</v>
      </c>
      <c r="AC9" s="342" t="e">
        <f t="shared" si="7"/>
        <v>#DIV/0!</v>
      </c>
      <c r="AD9" s="266"/>
    </row>
    <row r="10" spans="1:54" s="140" customFormat="1" ht="30.75" customHeight="1" x14ac:dyDescent="0.25">
      <c r="A10" s="343" t="s">
        <v>21</v>
      </c>
      <c r="B10" s="337">
        <f>SUM(B5:B9)</f>
        <v>0</v>
      </c>
      <c r="C10" s="337">
        <f>SUM(C5:C9)</f>
        <v>0</v>
      </c>
      <c r="D10" s="337">
        <f>SUM(D5:D9)</f>
        <v>0</v>
      </c>
      <c r="E10" s="337">
        <f>SUM(E5:E9)</f>
        <v>0</v>
      </c>
      <c r="F10" s="337">
        <f>SUM(F5:F9)</f>
        <v>0</v>
      </c>
      <c r="G10" s="338" t="e">
        <f t="shared" si="0"/>
        <v>#DIV/0!</v>
      </c>
      <c r="H10" s="338" t="e">
        <f t="shared" si="1"/>
        <v>#DIV/0!</v>
      </c>
      <c r="I10" s="337">
        <f>SUM(I5:I9)</f>
        <v>0</v>
      </c>
      <c r="J10" s="337">
        <f>SUM(J5:J9)</f>
        <v>0</v>
      </c>
      <c r="K10" s="337">
        <f>SUM(K5:K9)</f>
        <v>0</v>
      </c>
      <c r="L10" s="337">
        <f>SUM(L5:L9)</f>
        <v>0</v>
      </c>
      <c r="M10" s="337">
        <f>SUM(M5:M9)</f>
        <v>0</v>
      </c>
      <c r="N10" s="338" t="e">
        <f t="shared" si="2"/>
        <v>#DIV/0!</v>
      </c>
      <c r="O10" s="369" t="e">
        <f t="shared" si="3"/>
        <v>#DIV/0!</v>
      </c>
      <c r="P10" s="337">
        <f>SUM(P5:P9)</f>
        <v>0</v>
      </c>
      <c r="Q10" s="337">
        <f>SUM(Q5:Q9)</f>
        <v>0</v>
      </c>
      <c r="R10" s="337">
        <f>SUM(R5:R9)</f>
        <v>0</v>
      </c>
      <c r="S10" s="337">
        <f>SUM(S5:S9)</f>
        <v>0</v>
      </c>
      <c r="T10" s="337">
        <f>SUM(T5:T9)</f>
        <v>0</v>
      </c>
      <c r="U10" s="338" t="e">
        <f t="shared" ref="U10:U17" si="8">R10/P10*100</f>
        <v>#DIV/0!</v>
      </c>
      <c r="V10" s="338" t="e">
        <f t="shared" ref="V10:V18" si="9">T10/P10*100</f>
        <v>#DIV/0!</v>
      </c>
      <c r="W10" s="337">
        <f>SUM(W5:W9)</f>
        <v>0</v>
      </c>
      <c r="X10" s="337">
        <f>SUM(X5:X9)</f>
        <v>0</v>
      </c>
      <c r="Y10" s="337">
        <f>SUM(Y5:Y9)</f>
        <v>0</v>
      </c>
      <c r="Z10" s="337">
        <f>SUM(Z5:Z9)</f>
        <v>0</v>
      </c>
      <c r="AA10" s="337">
        <f>SUM(AA5:AA9)</f>
        <v>0</v>
      </c>
      <c r="AB10" s="337" t="e">
        <f t="shared" ref="AB10:AB17" si="10">Y10/W10*100</f>
        <v>#DIV/0!</v>
      </c>
      <c r="AC10" s="338" t="e">
        <f t="shared" ref="AC10:AC18" si="11">AA10/W10*100</f>
        <v>#DIV/0!</v>
      </c>
      <c r="AD10" s="266"/>
    </row>
    <row r="11" spans="1:54" s="140" customFormat="1" ht="15.75" x14ac:dyDescent="0.25">
      <c r="A11" s="330" t="s">
        <v>22</v>
      </c>
      <c r="B11" s="344"/>
      <c r="C11" s="344"/>
      <c r="D11" s="344"/>
      <c r="E11" s="344"/>
      <c r="F11" s="370"/>
      <c r="G11" s="364" t="e">
        <f t="shared" si="0"/>
        <v>#DIV/0!</v>
      </c>
      <c r="H11" s="342" t="e">
        <f t="shared" si="1"/>
        <v>#DIV/0!</v>
      </c>
      <c r="I11" s="344"/>
      <c r="J11" s="344"/>
      <c r="K11" s="344"/>
      <c r="L11" s="344"/>
      <c r="M11" s="344"/>
      <c r="N11" s="371" t="e">
        <f t="shared" si="2"/>
        <v>#DIV/0!</v>
      </c>
      <c r="O11" s="371" t="e">
        <f t="shared" si="3"/>
        <v>#DIV/0!</v>
      </c>
      <c r="P11" s="344"/>
      <c r="Q11" s="344"/>
      <c r="R11" s="344"/>
      <c r="S11" s="344"/>
      <c r="T11" s="370"/>
      <c r="U11" s="371" t="e">
        <f t="shared" si="8"/>
        <v>#DIV/0!</v>
      </c>
      <c r="V11" s="371" t="e">
        <f t="shared" si="9"/>
        <v>#DIV/0!</v>
      </c>
      <c r="W11" s="344"/>
      <c r="X11" s="344"/>
      <c r="Y11" s="344"/>
      <c r="Z11" s="370"/>
      <c r="AA11" s="370"/>
      <c r="AB11" s="371" t="e">
        <f t="shared" si="10"/>
        <v>#DIV/0!</v>
      </c>
      <c r="AC11" s="371" t="e">
        <f t="shared" si="11"/>
        <v>#DIV/0!</v>
      </c>
      <c r="AD11" s="266"/>
    </row>
    <row r="12" spans="1:54" s="140" customFormat="1" ht="15.75" x14ac:dyDescent="0.25">
      <c r="A12" s="330" t="s">
        <v>23</v>
      </c>
      <c r="B12" s="331"/>
      <c r="C12" s="331"/>
      <c r="D12" s="331"/>
      <c r="E12" s="331"/>
      <c r="F12" s="331"/>
      <c r="G12" s="367" t="e">
        <f t="shared" si="0"/>
        <v>#DIV/0!</v>
      </c>
      <c r="H12" s="366" t="e">
        <f t="shared" si="1"/>
        <v>#DIV/0!</v>
      </c>
      <c r="I12" s="331"/>
      <c r="J12" s="331"/>
      <c r="K12" s="331"/>
      <c r="L12" s="331"/>
      <c r="M12" s="331"/>
      <c r="N12" s="342" t="e">
        <f t="shared" si="2"/>
        <v>#DIV/0!</v>
      </c>
      <c r="O12" s="342" t="e">
        <f t="shared" si="3"/>
        <v>#DIV/0!</v>
      </c>
      <c r="P12" s="331"/>
      <c r="Q12" s="331"/>
      <c r="R12" s="331"/>
      <c r="S12" s="331"/>
      <c r="T12" s="331"/>
      <c r="U12" s="342" t="e">
        <f t="shared" si="8"/>
        <v>#DIV/0!</v>
      </c>
      <c r="V12" s="342" t="e">
        <f t="shared" si="9"/>
        <v>#DIV/0!</v>
      </c>
      <c r="W12" s="331"/>
      <c r="X12" s="331"/>
      <c r="Y12" s="331"/>
      <c r="Z12" s="331"/>
      <c r="AA12" s="331"/>
      <c r="AB12" s="342" t="e">
        <f t="shared" si="10"/>
        <v>#DIV/0!</v>
      </c>
      <c r="AC12" s="342" t="e">
        <f t="shared" si="11"/>
        <v>#DIV/0!</v>
      </c>
      <c r="AD12" s="266"/>
    </row>
    <row r="13" spans="1:54" s="140" customFormat="1" ht="15.75" x14ac:dyDescent="0.25">
      <c r="A13" s="330" t="s">
        <v>24</v>
      </c>
      <c r="B13" s="331"/>
      <c r="C13" s="331"/>
      <c r="D13" s="331"/>
      <c r="E13" s="331"/>
      <c r="F13" s="331"/>
      <c r="G13" s="364" t="e">
        <f t="shared" si="0"/>
        <v>#DIV/0!</v>
      </c>
      <c r="H13" s="342" t="e">
        <f t="shared" si="1"/>
        <v>#DIV/0!</v>
      </c>
      <c r="I13" s="331"/>
      <c r="J13" s="331"/>
      <c r="K13" s="331"/>
      <c r="L13" s="331"/>
      <c r="M13" s="331"/>
      <c r="N13" s="342" t="e">
        <f t="shared" ref="N13:N17" si="12">K13/I13*100</f>
        <v>#DIV/0!</v>
      </c>
      <c r="O13" s="342" t="e">
        <f t="shared" ref="O13:O18" si="13">M13/I13*100</f>
        <v>#DIV/0!</v>
      </c>
      <c r="P13" s="331"/>
      <c r="Q13" s="331"/>
      <c r="R13" s="331"/>
      <c r="S13" s="331"/>
      <c r="T13" s="331"/>
      <c r="U13" s="342" t="e">
        <f t="shared" si="8"/>
        <v>#DIV/0!</v>
      </c>
      <c r="V13" s="342" t="e">
        <f t="shared" si="9"/>
        <v>#DIV/0!</v>
      </c>
      <c r="W13" s="331"/>
      <c r="X13" s="331"/>
      <c r="Y13" s="331"/>
      <c r="Z13" s="331"/>
      <c r="AA13" s="372"/>
      <c r="AB13" s="342" t="e">
        <f t="shared" si="10"/>
        <v>#DIV/0!</v>
      </c>
      <c r="AC13" s="342" t="e">
        <f t="shared" si="11"/>
        <v>#DIV/0!</v>
      </c>
      <c r="AD13" s="266"/>
    </row>
    <row r="14" spans="1:54" s="140" customFormat="1" ht="15.75" x14ac:dyDescent="0.25">
      <c r="A14" s="330" t="s">
        <v>26</v>
      </c>
      <c r="B14" s="331"/>
      <c r="C14" s="331"/>
      <c r="D14" s="331"/>
      <c r="E14" s="331"/>
      <c r="F14" s="331"/>
      <c r="G14" s="364"/>
      <c r="H14" s="342"/>
      <c r="I14" s="331"/>
      <c r="J14" s="331"/>
      <c r="K14" s="331"/>
      <c r="L14" s="331"/>
      <c r="M14" s="331"/>
      <c r="N14" s="373" t="e">
        <f t="shared" si="12"/>
        <v>#DIV/0!</v>
      </c>
      <c r="O14" s="373" t="e">
        <f t="shared" si="13"/>
        <v>#DIV/0!</v>
      </c>
      <c r="P14" s="331"/>
      <c r="Q14" s="331"/>
      <c r="R14" s="331"/>
      <c r="S14" s="331"/>
      <c r="T14" s="331"/>
      <c r="U14" s="373" t="e">
        <f t="shared" si="8"/>
        <v>#DIV/0!</v>
      </c>
      <c r="V14" s="373" t="e">
        <f t="shared" si="9"/>
        <v>#DIV/0!</v>
      </c>
      <c r="W14" s="331"/>
      <c r="X14" s="331"/>
      <c r="Y14" s="331"/>
      <c r="Z14" s="331"/>
      <c r="AA14" s="331"/>
      <c r="AB14" s="373" t="e">
        <f t="shared" si="10"/>
        <v>#DIV/0!</v>
      </c>
      <c r="AC14" s="373" t="e">
        <f t="shared" si="11"/>
        <v>#DIV/0!</v>
      </c>
      <c r="AD14" s="266"/>
    </row>
    <row r="15" spans="1:54" s="140" customFormat="1" ht="15.75" x14ac:dyDescent="0.25">
      <c r="A15" s="330" t="s">
        <v>25</v>
      </c>
      <c r="B15" s="331"/>
      <c r="C15" s="331"/>
      <c r="D15" s="331"/>
      <c r="E15" s="331"/>
      <c r="F15" s="331"/>
      <c r="G15" s="364" t="e">
        <f t="shared" si="0"/>
        <v>#DIV/0!</v>
      </c>
      <c r="H15" s="342" t="e">
        <f t="shared" ref="H15:H18" si="14">F15/B15*100</f>
        <v>#DIV/0!</v>
      </c>
      <c r="I15" s="337"/>
      <c r="J15" s="331"/>
      <c r="K15" s="331"/>
      <c r="L15" s="331"/>
      <c r="M15" s="331"/>
      <c r="N15" s="373" t="e">
        <f t="shared" si="12"/>
        <v>#DIV/0!</v>
      </c>
      <c r="O15" s="373" t="e">
        <f t="shared" si="13"/>
        <v>#DIV/0!</v>
      </c>
      <c r="P15" s="337"/>
      <c r="Q15" s="331"/>
      <c r="R15" s="331"/>
      <c r="S15" s="331"/>
      <c r="T15" s="331"/>
      <c r="U15" s="373" t="e">
        <f t="shared" si="8"/>
        <v>#DIV/0!</v>
      </c>
      <c r="V15" s="373" t="e">
        <f t="shared" si="9"/>
        <v>#DIV/0!</v>
      </c>
      <c r="W15" s="331"/>
      <c r="X15" s="331"/>
      <c r="Y15" s="331"/>
      <c r="Z15" s="331"/>
      <c r="AA15" s="331"/>
      <c r="AB15" s="373" t="e">
        <f t="shared" si="10"/>
        <v>#DIV/0!</v>
      </c>
      <c r="AC15" s="373" t="e">
        <f t="shared" si="11"/>
        <v>#DIV/0!</v>
      </c>
      <c r="AD15" s="266"/>
    </row>
    <row r="16" spans="1:54" s="140" customFormat="1" ht="15.75" x14ac:dyDescent="0.25">
      <c r="A16" s="330" t="s">
        <v>27</v>
      </c>
      <c r="B16" s="330"/>
      <c r="C16" s="330"/>
      <c r="D16" s="330"/>
      <c r="E16" s="330"/>
      <c r="F16" s="330"/>
      <c r="G16" s="364" t="e">
        <f t="shared" si="0"/>
        <v>#DIV/0!</v>
      </c>
      <c r="H16" s="342" t="e">
        <f t="shared" si="14"/>
        <v>#DIV/0!</v>
      </c>
      <c r="I16" s="374"/>
      <c r="J16" s="374"/>
      <c r="K16" s="330"/>
      <c r="L16" s="330"/>
      <c r="M16" s="330"/>
      <c r="N16" s="373" t="e">
        <f t="shared" si="12"/>
        <v>#DIV/0!</v>
      </c>
      <c r="O16" s="373" t="e">
        <f t="shared" si="13"/>
        <v>#DIV/0!</v>
      </c>
      <c r="P16" s="374"/>
      <c r="Q16" s="374"/>
      <c r="R16" s="330"/>
      <c r="S16" s="330"/>
      <c r="T16" s="330"/>
      <c r="U16" s="373" t="e">
        <f t="shared" si="8"/>
        <v>#DIV/0!</v>
      </c>
      <c r="V16" s="373" t="e">
        <f t="shared" si="9"/>
        <v>#DIV/0!</v>
      </c>
      <c r="W16" s="330"/>
      <c r="X16" s="330"/>
      <c r="Y16" s="330"/>
      <c r="Z16" s="330"/>
      <c r="AA16" s="330"/>
      <c r="AB16" s="373" t="e">
        <f t="shared" si="10"/>
        <v>#DIV/0!</v>
      </c>
      <c r="AC16" s="373" t="e">
        <f t="shared" si="11"/>
        <v>#DIV/0!</v>
      </c>
      <c r="AD16" s="266"/>
    </row>
    <row r="17" spans="1:30" s="140" customFormat="1" ht="30" customHeight="1" x14ac:dyDescent="0.25">
      <c r="A17" s="343" t="s">
        <v>75</v>
      </c>
      <c r="B17" s="337">
        <f>SUM(B11:B16)</f>
        <v>0</v>
      </c>
      <c r="C17" s="337">
        <f>SUM(C11:C16)</f>
        <v>0</v>
      </c>
      <c r="D17" s="337">
        <f>SUM(D11:D16)</f>
        <v>0</v>
      </c>
      <c r="E17" s="337">
        <f>SUM(E11:E16)</f>
        <v>0</v>
      </c>
      <c r="F17" s="337">
        <f>SUM(F11:F16)</f>
        <v>0</v>
      </c>
      <c r="G17" s="338" t="e">
        <f>E17/B17*100</f>
        <v>#DIV/0!</v>
      </c>
      <c r="H17" s="338" t="e">
        <f t="shared" si="14"/>
        <v>#DIV/0!</v>
      </c>
      <c r="I17" s="337">
        <f>SUM(I11:I16)</f>
        <v>0</v>
      </c>
      <c r="J17" s="337">
        <f>SUM(J11:J16)</f>
        <v>0</v>
      </c>
      <c r="K17" s="337">
        <f>SUM(K11:K16)</f>
        <v>0</v>
      </c>
      <c r="L17" s="337">
        <f>SUM(L11:L16)</f>
        <v>0</v>
      </c>
      <c r="M17" s="337">
        <f>SUM(M11:M16)</f>
        <v>0</v>
      </c>
      <c r="N17" s="338" t="e">
        <f t="shared" si="12"/>
        <v>#DIV/0!</v>
      </c>
      <c r="O17" s="338" t="e">
        <f t="shared" si="13"/>
        <v>#DIV/0!</v>
      </c>
      <c r="P17" s="337">
        <f>SUM(P11:P16)</f>
        <v>0</v>
      </c>
      <c r="Q17" s="337">
        <f>SUM(Q11:Q16)</f>
        <v>0</v>
      </c>
      <c r="R17" s="337">
        <f>SUM(R11:R16)</f>
        <v>0</v>
      </c>
      <c r="S17" s="337">
        <f>SUM(S11:S16)</f>
        <v>0</v>
      </c>
      <c r="T17" s="337">
        <f>SUM(T11:T16)</f>
        <v>0</v>
      </c>
      <c r="U17" s="338" t="e">
        <f t="shared" si="8"/>
        <v>#DIV/0!</v>
      </c>
      <c r="V17" s="338" t="e">
        <f t="shared" si="9"/>
        <v>#DIV/0!</v>
      </c>
      <c r="W17" s="337">
        <f>SUM(W11:W16)</f>
        <v>0</v>
      </c>
      <c r="X17" s="337">
        <f>SUM(X11:X16)</f>
        <v>0</v>
      </c>
      <c r="Y17" s="337">
        <f>SUM(Y11:Y16)</f>
        <v>0</v>
      </c>
      <c r="Z17" s="337">
        <f>SUM(Z11:Z16)</f>
        <v>0</v>
      </c>
      <c r="AA17" s="337">
        <f>SUM(AA11:AA16)</f>
        <v>0</v>
      </c>
      <c r="AB17" s="337" t="e">
        <f t="shared" si="10"/>
        <v>#DIV/0!</v>
      </c>
      <c r="AC17" s="338" t="e">
        <f t="shared" si="11"/>
        <v>#DIV/0!</v>
      </c>
      <c r="AD17" s="266"/>
    </row>
    <row r="18" spans="1:30" s="140" customFormat="1" ht="30" customHeight="1" x14ac:dyDescent="0.25">
      <c r="A18" s="343" t="s">
        <v>184</v>
      </c>
      <c r="B18" s="337">
        <f>(B10+B17)</f>
        <v>0</v>
      </c>
      <c r="C18" s="337">
        <f>(C10+C17)</f>
        <v>0</v>
      </c>
      <c r="D18" s="337">
        <f>(D10+D17)</f>
        <v>0</v>
      </c>
      <c r="E18" s="337">
        <f>(E10+E17)</f>
        <v>0</v>
      </c>
      <c r="F18" s="337">
        <f>(F10+F17)</f>
        <v>0</v>
      </c>
      <c r="G18" s="338" t="e">
        <f>D18/B18*100</f>
        <v>#DIV/0!</v>
      </c>
      <c r="H18" s="338" t="e">
        <f t="shared" si="14"/>
        <v>#DIV/0!</v>
      </c>
      <c r="I18" s="337">
        <f>(I10+I17)</f>
        <v>0</v>
      </c>
      <c r="J18" s="337">
        <f>(J9+J16)</f>
        <v>0</v>
      </c>
      <c r="K18" s="337">
        <f>(K10+K17)</f>
        <v>0</v>
      </c>
      <c r="L18" s="337">
        <f>(L10+L17)</f>
        <v>0</v>
      </c>
      <c r="M18" s="337">
        <f>(M10+M17)</f>
        <v>0</v>
      </c>
      <c r="N18" s="338" t="e">
        <f>L18/I18*100</f>
        <v>#DIV/0!</v>
      </c>
      <c r="O18" s="338" t="e">
        <f t="shared" si="13"/>
        <v>#DIV/0!</v>
      </c>
      <c r="P18" s="337">
        <f>(P10+P17)</f>
        <v>0</v>
      </c>
      <c r="Q18" s="337">
        <f>(Q10+Q17)</f>
        <v>0</v>
      </c>
      <c r="R18" s="337">
        <f>(R10+R17)</f>
        <v>0</v>
      </c>
      <c r="S18" s="337">
        <f>(S10+S17)</f>
        <v>0</v>
      </c>
      <c r="T18" s="337">
        <f>(T10+T17)</f>
        <v>0</v>
      </c>
      <c r="U18" s="338" t="e">
        <f>S18/P18*100</f>
        <v>#DIV/0!</v>
      </c>
      <c r="V18" s="338" t="e">
        <f t="shared" si="9"/>
        <v>#DIV/0!</v>
      </c>
      <c r="W18" s="337">
        <f>(W10+W17)</f>
        <v>0</v>
      </c>
      <c r="X18" s="337">
        <f>(X10+X17)</f>
        <v>0</v>
      </c>
      <c r="Y18" s="337">
        <f>(Y10+Y17)</f>
        <v>0</v>
      </c>
      <c r="Z18" s="337">
        <f>(Z10+Z17)</f>
        <v>0</v>
      </c>
      <c r="AA18" s="337">
        <f>(AA10+AA17)</f>
        <v>0</v>
      </c>
      <c r="AB18" s="338" t="e">
        <f>Z18/W18*100</f>
        <v>#DIV/0!</v>
      </c>
      <c r="AC18" s="338" t="e">
        <f t="shared" si="11"/>
        <v>#DIV/0!</v>
      </c>
      <c r="AD18" s="266"/>
    </row>
    <row r="19" spans="1:30" s="140" customFormat="1" ht="30" customHeight="1" x14ac:dyDescent="0.25">
      <c r="A19" s="343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266"/>
    </row>
    <row r="20" spans="1:30" s="140" customFormat="1" ht="18.75" customHeight="1" x14ac:dyDescent="0.25">
      <c r="A20" s="375"/>
      <c r="B20" s="359"/>
      <c r="C20" s="359"/>
      <c r="D20" s="359"/>
      <c r="E20" s="359"/>
      <c r="F20" s="359"/>
      <c r="G20" s="364"/>
      <c r="H20" s="364"/>
      <c r="I20" s="359"/>
      <c r="J20" s="359"/>
      <c r="K20" s="359"/>
      <c r="L20" s="359"/>
      <c r="M20" s="359"/>
      <c r="N20" s="364"/>
      <c r="O20" s="364"/>
      <c r="P20" s="359"/>
      <c r="Q20" s="359"/>
      <c r="R20" s="359"/>
      <c r="S20" s="359"/>
      <c r="T20" s="359"/>
      <c r="U20" s="364"/>
      <c r="V20" s="364"/>
      <c r="W20" s="359"/>
      <c r="X20" s="359"/>
      <c r="Y20" s="359"/>
      <c r="Z20" s="359"/>
      <c r="AA20" s="359"/>
      <c r="AB20" s="364"/>
      <c r="AC20" s="364"/>
      <c r="AD20" s="266"/>
    </row>
    <row r="21" spans="1:30" s="140" customFormat="1" ht="15.75" x14ac:dyDescent="0.25">
      <c r="A21" s="359"/>
      <c r="B21" s="359"/>
      <c r="C21" s="359"/>
      <c r="D21" s="359"/>
      <c r="E21" s="359"/>
      <c r="F21" s="359"/>
      <c r="G21" s="364"/>
      <c r="H21" s="364"/>
      <c r="I21" s="359"/>
      <c r="J21" s="359"/>
      <c r="K21" s="359"/>
      <c r="L21" s="359"/>
      <c r="M21" s="359"/>
      <c r="N21" s="364"/>
      <c r="O21" s="364"/>
      <c r="P21" s="359"/>
      <c r="Q21" s="359"/>
      <c r="R21" s="359"/>
      <c r="S21" s="359"/>
      <c r="T21" s="359"/>
      <c r="U21" s="364"/>
      <c r="V21" s="364"/>
      <c r="W21" s="359"/>
      <c r="X21" s="359"/>
      <c r="Y21" s="359"/>
      <c r="Z21" s="359"/>
      <c r="AA21" s="359"/>
      <c r="AB21" s="364"/>
      <c r="AC21" s="364"/>
      <c r="AD21" s="266"/>
    </row>
    <row r="22" spans="1:30" s="140" customFormat="1" ht="15.75" x14ac:dyDescent="0.25">
      <c r="A22" s="376"/>
      <c r="B22" s="359"/>
      <c r="C22" s="359"/>
      <c r="D22" s="359"/>
      <c r="E22" s="359"/>
      <c r="F22" s="359"/>
      <c r="G22" s="364"/>
      <c r="H22" s="364"/>
      <c r="I22" s="359"/>
      <c r="J22" s="359"/>
      <c r="K22" s="359"/>
      <c r="L22" s="359"/>
      <c r="M22" s="359"/>
      <c r="N22" s="364"/>
      <c r="O22" s="364"/>
      <c r="P22" s="359"/>
      <c r="Q22" s="359"/>
      <c r="R22" s="359"/>
      <c r="S22" s="359"/>
      <c r="T22" s="359"/>
      <c r="U22" s="364"/>
      <c r="V22" s="364"/>
      <c r="W22" s="359"/>
      <c r="X22" s="359"/>
      <c r="Y22" s="359"/>
      <c r="Z22" s="359"/>
      <c r="AA22" s="359"/>
      <c r="AB22" s="364"/>
      <c r="AC22" s="364"/>
      <c r="AD22" s="266"/>
    </row>
    <row r="23" spans="1:30" ht="15.75" customHeight="1" x14ac:dyDescent="0.25">
      <c r="A23" s="377"/>
      <c r="B23" s="331"/>
      <c r="C23" s="331"/>
      <c r="D23" s="331"/>
      <c r="E23" s="331"/>
      <c r="F23" s="331"/>
      <c r="G23" s="364"/>
      <c r="H23" s="364"/>
      <c r="I23" s="331"/>
      <c r="J23" s="331"/>
      <c r="K23" s="331"/>
      <c r="L23" s="331"/>
      <c r="M23" s="331"/>
      <c r="N23" s="364"/>
      <c r="O23" s="364"/>
      <c r="P23" s="331"/>
      <c r="Q23" s="331"/>
      <c r="R23" s="331"/>
      <c r="S23" s="331"/>
      <c r="T23" s="331"/>
      <c r="U23" s="364"/>
      <c r="V23" s="364"/>
      <c r="W23" s="331"/>
      <c r="X23" s="118"/>
      <c r="Y23" s="331"/>
      <c r="Z23" s="331"/>
      <c r="AA23" s="331"/>
      <c r="AB23" s="359"/>
      <c r="AC23" s="364"/>
      <c r="AD23" s="266"/>
    </row>
    <row r="24" spans="1:30" ht="15" customHeight="1" x14ac:dyDescent="0.2">
      <c r="A24" t="s">
        <v>1</v>
      </c>
      <c r="AB24" s="378"/>
    </row>
  </sheetData>
  <pageMargins left="0" right="0" top="0.59055100000000005" bottom="0.59055100000000005" header="0.51181100000000002" footer="0.51181100000000002"/>
  <pageSetup paperSize="9" scale="110" orientation="landscape" horizontalDpi="120" verticalDpi="1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</vt:i4>
      </vt:variant>
    </vt:vector>
  </HeadingPairs>
  <TitlesOfParts>
    <vt:vector size="23" baseType="lpstr">
      <vt:lpstr> двсп,от</vt:lpstr>
      <vt:lpstr> анализ </vt:lpstr>
      <vt:lpstr>состав</vt:lpstr>
      <vt:lpstr>возр.</vt:lpstr>
      <vt:lpstr> 771</vt:lpstr>
      <vt:lpstr>Медиц</vt:lpstr>
      <vt:lpstr>туб.</vt:lpstr>
      <vt:lpstr> штат</vt:lpstr>
      <vt:lpstr> обуч.</vt:lpstr>
      <vt:lpstr> рем</vt:lpstr>
      <vt:lpstr> обор</vt:lpstr>
      <vt:lpstr>площ.</vt:lpstr>
      <vt:lpstr>кул.</vt:lpstr>
      <vt:lpstr>каб.</vt:lpstr>
      <vt:lpstr> финанс</vt:lpstr>
      <vt:lpstr> врачи</vt:lpstr>
      <vt:lpstr> проц</vt:lpstr>
      <vt:lpstr>Постел. режим</vt:lpstr>
      <vt:lpstr>отд. милос.</vt:lpstr>
      <vt:lpstr>Лист1</vt:lpstr>
      <vt:lpstr>Лист2</vt:lpstr>
      <vt:lpstr>Лист3</vt:lpstr>
      <vt:lpstr>' 771'!Область_печати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Андрей</cp:lastModifiedBy>
  <cp:revision>2</cp:revision>
  <dcterms:created xsi:type="dcterms:W3CDTF">2021-12-30T08:43:37Z</dcterms:created>
  <dcterms:modified xsi:type="dcterms:W3CDTF">2022-03-01T15:14:26Z</dcterms:modified>
</cp:coreProperties>
</file>